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5330" windowHeight="937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<sst xmlns="http://schemas.openxmlformats.org/spreadsheetml/2006/main" count="190" uniqueCount="111">
  <si>
    <t>Hot Tank</t>
  </si>
  <si>
    <t>Cabinet Washer</t>
  </si>
  <si>
    <t>Work hours per day</t>
  </si>
  <si>
    <t>High Pressure Wand</t>
  </si>
  <si>
    <t>Material Handling</t>
  </si>
  <si>
    <t xml:space="preserve">Total Cost per Day </t>
  </si>
  <si>
    <t xml:space="preserve">Total Cost per Month </t>
  </si>
  <si>
    <t>Calculated Heating Hours/day  @ 100% heat-up,75% run,15% idle</t>
  </si>
  <si>
    <t xml:space="preserve">Total Cost per Year </t>
  </si>
  <si>
    <t>Steam Wand</t>
  </si>
  <si>
    <t>steam wand heat</t>
  </si>
  <si>
    <t>Hot Tank Heat</t>
  </si>
  <si>
    <t>Cabinet Washer Heat</t>
  </si>
  <si>
    <t>Calculated Energy Cost Per hour</t>
  </si>
  <si>
    <t>TOTALS</t>
  </si>
  <si>
    <t xml:space="preserve"> Cleaning Costs TOTAL</t>
  </si>
  <si>
    <t>Labor</t>
  </si>
  <si>
    <t>Energy</t>
  </si>
  <si>
    <t>Chemical</t>
  </si>
  <si>
    <t>Percentage</t>
  </si>
  <si>
    <t>DAILY</t>
  </si>
  <si>
    <t>MONTHLY</t>
  </si>
  <si>
    <t>Electricity Cost in kW per hour</t>
  </si>
  <si>
    <t>Work Days per Month</t>
  </si>
  <si>
    <t>Cost per Day No 1</t>
  </si>
  <si>
    <t>Cost per Day No 2</t>
  </si>
  <si>
    <t>Cost per Month No 2</t>
  </si>
  <si>
    <t>Enter Pump Horsepower</t>
  </si>
  <si>
    <t>Enter Chemical Cost per Month</t>
  </si>
  <si>
    <t>Hours</t>
  </si>
  <si>
    <t>Idle Time (Hours not in use)</t>
  </si>
  <si>
    <t xml:space="preserve">     @100% heat-up, 75% operating, 15% idle</t>
  </si>
  <si>
    <t>Heating Hours per Day</t>
  </si>
  <si>
    <t>Select Heat Source</t>
  </si>
  <si>
    <t>Equipment No 2</t>
  </si>
  <si>
    <t>Calculated Idle Time - Non-Washing Hours</t>
  </si>
  <si>
    <t xml:space="preserve">      @100% heat-up, 75% operating, 15% idle</t>
  </si>
  <si>
    <t>Waste Disposal</t>
  </si>
  <si>
    <t>Enter Labor Hours to Clean Out and Recharge</t>
  </si>
  <si>
    <t>Enter Number of Cleanouts per Year</t>
  </si>
  <si>
    <t>Enter Machine Operating Hours per Day</t>
  </si>
  <si>
    <t>Default Heat-up Time</t>
  </si>
  <si>
    <t>Hourly Labor Rate with Indirect and Overhead</t>
  </si>
  <si>
    <t>Natural Gas Cost in Therm/hr                             (100,000 BTU = 100 Cubic Feet of Gas)</t>
  </si>
  <si>
    <t xml:space="preserve">Enter Pump Horsepower </t>
  </si>
  <si>
    <t xml:space="preserve">      (Assumes 90% Efficiency at 50% ON)    </t>
  </si>
  <si>
    <t xml:space="preserve">PARTS CLEANING COST ANALYSIS (PCCA): </t>
  </si>
  <si>
    <t>Enter Labor Operating Hours per Day</t>
  </si>
  <si>
    <t>Enter Machine Cleaning hours per Day</t>
  </si>
  <si>
    <t>Enter Total Labor Hours per Day</t>
  </si>
  <si>
    <t xml:space="preserve">Default Values </t>
  </si>
  <si>
    <t>Additional Hand Cleaning Work</t>
  </si>
  <si>
    <t>Heat Source per kW or Therm at Default Rate</t>
  </si>
  <si>
    <t>Enter Size of Heat Source at kWs or BTUs</t>
  </si>
  <si>
    <t>Enter Labor Hours of Use per Day</t>
  </si>
  <si>
    <t>Color of Cells - BLUE - Defaults; Yellow - Enter Data</t>
  </si>
  <si>
    <t>Enter Labor Hours per Day to Load/Unload</t>
  </si>
  <si>
    <t>Enter Hours per Day of Use</t>
  </si>
  <si>
    <t xml:space="preserve">Shot Blasting  </t>
  </si>
  <si>
    <t>Shot Cost per Month</t>
  </si>
  <si>
    <t xml:space="preserve"> </t>
  </si>
  <si>
    <t>Wash/Tumble</t>
  </si>
  <si>
    <t>Hours per day to Remove Shot</t>
  </si>
  <si>
    <t>Cost per Day to Operate Equipment</t>
  </si>
  <si>
    <t>Material Handling Labor Hours per day</t>
  </si>
  <si>
    <t>for all steps in Bake Process</t>
  </si>
  <si>
    <t>Bake Oven Process</t>
  </si>
  <si>
    <t>Bake Oven</t>
  </si>
  <si>
    <t>Machine Horsepower</t>
  </si>
  <si>
    <t>Bake Oven heat</t>
  </si>
  <si>
    <t>Default set at 12% of Total Cleaning Expenses</t>
  </si>
  <si>
    <t>Solvent</t>
  </si>
  <si>
    <t>Number of Solvent Trays in Shop</t>
  </si>
  <si>
    <t>Daily Labor Hours of Use per Tray</t>
  </si>
  <si>
    <t>Total Solvent Cost per Month</t>
  </si>
  <si>
    <t>Total Solvent Disposal Cost per Month</t>
  </si>
  <si>
    <t>Labor Hours</t>
  </si>
  <si>
    <t xml:space="preserve">PARTS CLEANING COST ANALYSIS </t>
  </si>
  <si>
    <t>Chemical &amp; Shot</t>
  </si>
  <si>
    <t xml:space="preserve">This Analysis is an all-inclusive Study that can provide the basis for a complete overhaul of your parts cleaning activities. </t>
  </si>
  <si>
    <t xml:space="preserve">reductions that are possible. If you choose to avail yourself of this opportunity, the MART Analysis Service is CONFIDENTIAL </t>
  </si>
  <si>
    <t>The MART Parts Cleaning Cost Analysis</t>
  </si>
  <si>
    <t>WORKSHEET</t>
  </si>
  <si>
    <t>GAS</t>
  </si>
  <si>
    <t>ELECTRIC</t>
  </si>
  <si>
    <t>Advantages of a MART</t>
  </si>
  <si>
    <t xml:space="preserve">Equipment </t>
  </si>
  <si>
    <t xml:space="preserve">Cost per Month </t>
  </si>
  <si>
    <t>Current Methods and Processes</t>
  </si>
  <si>
    <t xml:space="preserve">Cost per Year </t>
  </si>
  <si>
    <t>PARTS CLEANING COST ANALYSIS with MART</t>
  </si>
  <si>
    <t xml:space="preserve">In addition, you can submit your Worksheet(s) to MART for a Comprehensive Analysis of your present expenses and the </t>
  </si>
  <si>
    <t xml:space="preserve">     Operate Equipment</t>
  </si>
  <si>
    <t>Override Defaults if Exact Values are Known</t>
  </si>
  <si>
    <t xml:space="preserve">Enter Data or Leave Blank if Shop does not </t>
  </si>
  <si>
    <t>picture of your cleaning burden.</t>
  </si>
  <si>
    <t xml:space="preserve">and FREE . </t>
  </si>
  <si>
    <t>If you have a large shop with individual departments and multiple cleaning systems and processes, it will be sufficient</t>
  </si>
  <si>
    <t xml:space="preserve">to select one department for your Analysis. You can repeat this Analysis for other departments to gain a complete </t>
  </si>
  <si>
    <t>NOTE: To Be Completed by MART</t>
  </si>
  <si>
    <t>TOTALS WITH PRESENT METHODS</t>
  </si>
  <si>
    <t>TOTALS WITH MART POWER WASHER</t>
  </si>
  <si>
    <t>It is not necessary to look up your cost for energy, chemicals and such. Nor do the labor hours for each function need to be</t>
  </si>
  <si>
    <t>accurate. Be conservative. Use your memory and best judgment and, if two values come to mind, pick the lower value.</t>
  </si>
  <si>
    <t>MART Methods and Processes</t>
  </si>
  <si>
    <t>Total</t>
  </si>
  <si>
    <t>NAME</t>
  </si>
  <si>
    <t>TITLE</t>
  </si>
  <si>
    <t>COMPANY</t>
  </si>
  <si>
    <t>ADDRESS</t>
  </si>
  <si>
    <t>CITY-STATE-ZIP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</si>
</sst>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?_);_(@_)"/>
    <numFmt numFmtId="171" formatCode="#,##0.0_);\(#,##0.0\)"/>
    <numFmt numFmtId="172" formatCode="_(&quot;$&quot;* #,##0.000_);_(&quot;$&quot;* \(#,##0.000\);_(&quot;$&quot;* &quot;-&quot;??_);_(@_)"/>
    <numFmt numFmtId="173" formatCode="0.0"/>
    <numFmt numFmtId="174" formatCode="_(* #,##0.00000_);_(* \(#,##0.00000\);_(* &quot;-&quot;???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9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169" fontId="1" fillId="0" borderId="0" xfId="17" applyNumberFormat="1" applyFont="1" applyAlignment="1">
      <alignment/>
    </xf>
    <xf numFmtId="0" fontId="2" fillId="0" borderId="0" xfId="0" applyFont="1" applyAlignment="1">
      <alignment horizontal="right"/>
    </xf>
    <xf numFmtId="44" fontId="7" fillId="0" borderId="0" xfId="1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4" fontId="6" fillId="0" borderId="0" xfId="17" applyNumberFormat="1" applyFont="1" applyAlignment="1">
      <alignment/>
    </xf>
    <xf numFmtId="169" fontId="6" fillId="0" borderId="0" xfId="17" applyNumberFormat="1" applyFont="1" applyAlignment="1">
      <alignment/>
    </xf>
    <xf numFmtId="169" fontId="7" fillId="0" borderId="0" xfId="17" applyNumberFormat="1" applyFont="1" applyAlignment="1">
      <alignment/>
    </xf>
    <xf numFmtId="0" fontId="6" fillId="2" borderId="0" xfId="0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44" fontId="9" fillId="0" borderId="0" xfId="17" applyNumberFormat="1" applyFont="1" applyAlignment="1">
      <alignment horizontal="center"/>
    </xf>
    <xf numFmtId="0" fontId="6" fillId="0" borderId="0" xfId="17" applyNumberFormat="1" applyFont="1" applyFill="1" applyBorder="1" applyAlignment="1">
      <alignment/>
    </xf>
    <xf numFmtId="44" fontId="6" fillId="0" borderId="0" xfId="17" applyFont="1" applyFill="1" applyBorder="1" applyAlignment="1">
      <alignment/>
    </xf>
    <xf numFmtId="0" fontId="7" fillId="0" borderId="0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7" fillId="0" borderId="0" xfId="17" applyNumberFormat="1" applyFont="1" applyBorder="1" applyAlignment="1">
      <alignment/>
    </xf>
    <xf numFmtId="169" fontId="7" fillId="0" borderId="2" xfId="17" applyNumberFormat="1" applyFont="1" applyBorder="1" applyAlignment="1">
      <alignment/>
    </xf>
    <xf numFmtId="169" fontId="7" fillId="0" borderId="3" xfId="17" applyNumberFormat="1" applyFont="1" applyBorder="1" applyAlignment="1">
      <alignment/>
    </xf>
    <xf numFmtId="169" fontId="7" fillId="0" borderId="4" xfId="17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9" fontId="7" fillId="0" borderId="0" xfId="21" applyFont="1" applyBorder="1" applyAlignment="1">
      <alignment/>
    </xf>
    <xf numFmtId="9" fontId="7" fillId="0" borderId="2" xfId="21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9" fontId="7" fillId="0" borderId="6" xfId="21" applyFont="1" applyBorder="1" applyAlignment="1">
      <alignment/>
    </xf>
    <xf numFmtId="9" fontId="7" fillId="0" borderId="7" xfId="21" applyFont="1" applyBorder="1" applyAlignment="1">
      <alignment/>
    </xf>
    <xf numFmtId="0" fontId="7" fillId="0" borderId="0" xfId="0" applyFont="1" applyAlignment="1">
      <alignment horizontal="right"/>
    </xf>
    <xf numFmtId="44" fontId="6" fillId="0" borderId="0" xfId="17" applyFont="1" applyFill="1" applyAlignment="1">
      <alignment/>
    </xf>
    <xf numFmtId="0" fontId="6" fillId="0" borderId="0" xfId="0" applyFont="1" applyAlignment="1">
      <alignment wrapText="1"/>
    </xf>
    <xf numFmtId="43" fontId="6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9" fontId="7" fillId="0" borderId="0" xfId="17" applyNumberFormat="1" applyFont="1" applyBorder="1" applyAlignment="1">
      <alignment/>
    </xf>
    <xf numFmtId="169" fontId="7" fillId="0" borderId="2" xfId="17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4" fontId="11" fillId="0" borderId="0" xfId="17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11" xfId="17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4" fontId="6" fillId="0" borderId="0" xfId="17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9" fontId="6" fillId="0" borderId="0" xfId="21" applyFont="1" applyFill="1" applyBorder="1" applyAlignment="1">
      <alignment/>
    </xf>
    <xf numFmtId="37" fontId="6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171" fontId="6" fillId="2" borderId="12" xfId="17" applyNumberFormat="1" applyFont="1" applyFill="1" applyBorder="1" applyAlignment="1" applyProtection="1">
      <alignment/>
      <protection locked="0"/>
    </xf>
    <xf numFmtId="37" fontId="6" fillId="2" borderId="12" xfId="17" applyNumberFormat="1" applyFont="1" applyFill="1" applyBorder="1" applyAlignment="1" applyProtection="1">
      <alignment/>
      <protection locked="0"/>
    </xf>
    <xf numFmtId="44" fontId="6" fillId="2" borderId="12" xfId="17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2" borderId="12" xfId="17" applyNumberFormat="1" applyFont="1" applyFill="1" applyBorder="1" applyAlignment="1" applyProtection="1">
      <alignment/>
      <protection locked="0"/>
    </xf>
    <xf numFmtId="9" fontId="6" fillId="3" borderId="0" xfId="21" applyFont="1" applyFill="1" applyBorder="1" applyAlignment="1" applyProtection="1">
      <alignment/>
      <protection locked="0"/>
    </xf>
    <xf numFmtId="0" fontId="14" fillId="0" borderId="9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17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6" fillId="4" borderId="12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44" fontId="6" fillId="3" borderId="13" xfId="17" applyFont="1" applyFill="1" applyBorder="1" applyAlignment="1" applyProtection="1">
      <alignment/>
      <protection locked="0"/>
    </xf>
    <xf numFmtId="44" fontId="6" fillId="3" borderId="14" xfId="17" applyFont="1" applyFill="1" applyBorder="1" applyAlignment="1" applyProtection="1">
      <alignment/>
      <protection locked="0"/>
    </xf>
    <xf numFmtId="0" fontId="6" fillId="3" borderId="14" xfId="17" applyNumberFormat="1" applyFont="1" applyFill="1" applyBorder="1" applyAlignment="1" applyProtection="1">
      <alignment/>
      <protection locked="0"/>
    </xf>
    <xf numFmtId="0" fontId="6" fillId="3" borderId="15" xfId="17" applyNumberFormat="1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 locked="0"/>
    </xf>
    <xf numFmtId="9" fontId="6" fillId="3" borderId="12" xfId="2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9" fontId="10" fillId="0" borderId="0" xfId="21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154</xdr:row>
      <xdr:rowOff>0</xdr:rowOff>
    </xdr:from>
    <xdr:to>
      <xdr:col>0</xdr:col>
      <xdr:colOff>76200</xdr:colOff>
      <xdr:row>154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9895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69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C160"/>
  <sheetViews>
    <sheetView showGridLines="0" tabSelected="1" zoomScale="75" zoomScaleNormal="75" zoomScaleSheetLayoutView="75" workbookViewId="0" topLeftCell="A1">
      <selection activeCell="C9" sqref="C9:D9"/>
    </sheetView>
  </sheetViews>
  <sheetFormatPr defaultColWidth="9.140625" defaultRowHeight="12.75"/>
  <cols>
    <col min="1" max="1" width="3.7109375" style="0" customWidth="1"/>
    <col min="2" max="2" width="49.28125" style="0" customWidth="1"/>
    <col min="3" max="3" width="13.00390625" style="0" customWidth="1"/>
    <col min="4" max="4" width="5.28125" style="0" customWidth="1"/>
    <col min="5" max="5" width="13.00390625" style="0" hidden="1" customWidth="1"/>
    <col min="6" max="6" width="10.7109375" style="3" customWidth="1"/>
    <col min="7" max="8" width="12.7109375" style="0" hidden="1" customWidth="1"/>
    <col min="9" max="9" width="12.7109375" style="0" customWidth="1"/>
    <col min="10" max="12" width="12.7109375" style="0" hidden="1" customWidth="1"/>
    <col min="13" max="13" width="13.8515625" style="0" customWidth="1"/>
    <col min="14" max="14" width="2.8515625" style="0" customWidth="1"/>
    <col min="15" max="15" width="19.8515625" style="88" hidden="1" customWidth="1"/>
    <col min="16" max="17" width="9.140625" style="88" hidden="1" customWidth="1"/>
    <col min="18" max="18" width="11.28125" style="88" hidden="1" customWidth="1"/>
    <col min="19" max="19" width="13.00390625" style="0" customWidth="1"/>
    <col min="20" max="20" width="2.00390625" style="0" customWidth="1"/>
    <col min="21" max="21" width="13.00390625" style="0" hidden="1" customWidth="1"/>
    <col min="22" max="22" width="10.7109375" style="0" customWidth="1"/>
    <col min="23" max="24" width="12.7109375" style="0" hidden="1" customWidth="1"/>
    <col min="25" max="25" width="12.7109375" style="0" customWidth="1"/>
    <col min="26" max="26" width="12.7109375" style="0" hidden="1" customWidth="1"/>
    <col min="27" max="27" width="0" style="0" hidden="1" customWidth="1"/>
    <col min="28" max="28" width="12.7109375" style="0" hidden="1" customWidth="1"/>
    <col min="29" max="29" width="15.57421875" style="0" bestFit="1" customWidth="1"/>
  </cols>
  <sheetData>
    <row r="2" ht="23.25">
      <c r="A2" s="109" t="s">
        <v>81</v>
      </c>
    </row>
    <row r="3" ht="18.75">
      <c r="B3" s="85" t="s">
        <v>82</v>
      </c>
    </row>
    <row r="5" spans="3:14" ht="12.75">
      <c r="C5" s="127" t="s">
        <v>106</v>
      </c>
      <c r="D5" s="127"/>
      <c r="F5" s="125"/>
      <c r="G5" s="125"/>
      <c r="H5" s="125"/>
      <c r="I5" s="125"/>
      <c r="J5" s="125"/>
      <c r="K5" s="125"/>
      <c r="L5" s="125"/>
      <c r="M5" s="125"/>
      <c r="N5" s="125"/>
    </row>
    <row r="6" spans="3:14" ht="12.75">
      <c r="C6" s="127" t="s">
        <v>107</v>
      </c>
      <c r="D6" s="127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7" t="s">
        <v>108</v>
      </c>
      <c r="D7" s="127"/>
      <c r="F7" s="126"/>
      <c r="G7" s="126"/>
      <c r="H7" s="126"/>
      <c r="I7" s="126"/>
      <c r="J7" s="126"/>
      <c r="K7" s="126"/>
      <c r="L7" s="126"/>
      <c r="M7" s="126"/>
      <c r="N7" s="126"/>
    </row>
    <row r="8" spans="3:14" ht="12.75">
      <c r="C8" s="127" t="s">
        <v>109</v>
      </c>
      <c r="D8" s="127"/>
      <c r="F8" s="126"/>
      <c r="G8" s="126"/>
      <c r="H8" s="126"/>
      <c r="I8" s="126"/>
      <c r="J8" s="126"/>
      <c r="K8" s="126"/>
      <c r="L8" s="126"/>
      <c r="M8" s="126"/>
      <c r="N8" s="126"/>
    </row>
    <row r="9" spans="3:14" ht="12.75">
      <c r="C9" s="129" t="s">
        <v>110</v>
      </c>
      <c r="D9" s="129"/>
      <c r="F9" s="126"/>
      <c r="G9" s="126"/>
      <c r="H9" s="126"/>
      <c r="I9" s="126"/>
      <c r="J9" s="126"/>
      <c r="K9" s="126"/>
      <c r="L9" s="126"/>
      <c r="M9" s="126"/>
      <c r="N9" s="126"/>
    </row>
    <row r="10" ht="12.75">
      <c r="C10" s="128"/>
    </row>
    <row r="11" spans="1:9" ht="18.75">
      <c r="A11" s="85" t="s">
        <v>46</v>
      </c>
      <c r="D11" s="64"/>
      <c r="E11" s="67"/>
      <c r="F11" s="68"/>
      <c r="G11" s="67"/>
      <c r="H11" s="67"/>
      <c r="I11" s="67"/>
    </row>
    <row r="12" spans="2:9" ht="15">
      <c r="B12" s="64" t="s">
        <v>79</v>
      </c>
      <c r="C12" s="64"/>
      <c r="D12" s="64"/>
      <c r="E12" s="67"/>
      <c r="F12" s="68"/>
      <c r="G12" s="67"/>
      <c r="H12" s="67"/>
      <c r="I12" s="67"/>
    </row>
    <row r="13" spans="2:9" ht="15">
      <c r="B13" s="64" t="s">
        <v>91</v>
      </c>
      <c r="C13" s="64"/>
      <c r="D13" s="64"/>
      <c r="E13" s="67"/>
      <c r="F13" s="68"/>
      <c r="G13" s="67"/>
      <c r="H13" s="67"/>
      <c r="I13" s="67"/>
    </row>
    <row r="14" spans="2:18" s="65" customFormat="1" ht="15">
      <c r="B14" s="64" t="s">
        <v>80</v>
      </c>
      <c r="C14" s="67"/>
      <c r="D14" s="67"/>
      <c r="E14" s="67"/>
      <c r="F14" s="68"/>
      <c r="G14" s="67"/>
      <c r="H14" s="67"/>
      <c r="I14" s="67"/>
      <c r="O14" s="89"/>
      <c r="P14" s="89"/>
      <c r="Q14" s="89"/>
      <c r="R14" s="89"/>
    </row>
    <row r="15" ht="15" customHeight="1">
      <c r="B15" s="87" t="s">
        <v>96</v>
      </c>
    </row>
    <row r="16" ht="15" customHeight="1">
      <c r="B16" s="87"/>
    </row>
    <row r="17" ht="15" customHeight="1">
      <c r="B17" s="87" t="s">
        <v>102</v>
      </c>
    </row>
    <row r="18" ht="15" customHeight="1">
      <c r="B18" s="87" t="s">
        <v>103</v>
      </c>
    </row>
    <row r="19" ht="15" customHeight="1">
      <c r="B19" s="87"/>
    </row>
    <row r="20" ht="15" customHeight="1">
      <c r="B20" s="87" t="s">
        <v>97</v>
      </c>
    </row>
    <row r="21" ht="15" customHeight="1">
      <c r="B21" s="87" t="s">
        <v>98</v>
      </c>
    </row>
    <row r="22" ht="15" customHeight="1">
      <c r="B22" s="87" t="s">
        <v>95</v>
      </c>
    </row>
    <row r="23" ht="15" customHeight="1">
      <c r="B23" s="87"/>
    </row>
    <row r="24" spans="1:18" ht="18.75">
      <c r="A24" s="85" t="s">
        <v>55</v>
      </c>
      <c r="B24" s="7"/>
      <c r="C24" s="7"/>
      <c r="D24" s="7"/>
      <c r="E24" s="19"/>
      <c r="G24" s="7"/>
      <c r="H24" s="7"/>
      <c r="I24" s="7"/>
      <c r="J24" s="7"/>
      <c r="K24" s="7"/>
      <c r="L24" s="7"/>
      <c r="M24" s="7"/>
      <c r="N24" s="7"/>
      <c r="O24" s="90"/>
      <c r="P24" s="90"/>
      <c r="Q24" s="90"/>
      <c r="R24" s="90"/>
    </row>
    <row r="25" spans="1:18" ht="18">
      <c r="A25" s="7"/>
      <c r="B25" s="74"/>
      <c r="C25" s="7"/>
      <c r="D25" s="7"/>
      <c r="E25" s="7"/>
      <c r="F25" s="19"/>
      <c r="G25" s="7"/>
      <c r="H25" s="7"/>
      <c r="I25" s="7"/>
      <c r="J25" s="7"/>
      <c r="K25" s="7"/>
      <c r="L25" s="7"/>
      <c r="M25" s="7"/>
      <c r="N25" s="7"/>
      <c r="O25" s="90"/>
      <c r="P25" s="90"/>
      <c r="Q25" s="90"/>
      <c r="R25" s="90"/>
    </row>
    <row r="26" spans="1:18" ht="15">
      <c r="A26" s="7"/>
      <c r="B26" s="80" t="s">
        <v>93</v>
      </c>
      <c r="C26" s="110"/>
      <c r="D26" s="7"/>
      <c r="E26" s="7"/>
      <c r="G26" s="7"/>
      <c r="H26" s="7"/>
      <c r="J26" s="7"/>
      <c r="K26" s="7"/>
      <c r="L26" s="7"/>
      <c r="M26" s="7"/>
      <c r="N26" s="7"/>
      <c r="O26" s="90"/>
      <c r="P26" s="90"/>
      <c r="Q26" s="90"/>
      <c r="R26" s="90"/>
    </row>
    <row r="27" spans="1:18" ht="15">
      <c r="A27" s="7"/>
      <c r="B27" s="80" t="s">
        <v>94</v>
      </c>
      <c r="C27" s="19"/>
      <c r="D27" s="19"/>
      <c r="E27" s="13"/>
      <c r="F27" s="7"/>
      <c r="G27" s="7"/>
      <c r="H27" s="7"/>
      <c r="J27" s="7"/>
      <c r="K27" s="7"/>
      <c r="L27" s="7"/>
      <c r="M27" s="7"/>
      <c r="N27" s="7"/>
      <c r="O27" s="90"/>
      <c r="P27" s="90"/>
      <c r="Q27" s="90"/>
      <c r="R27" s="90"/>
    </row>
    <row r="28" spans="1:18" ht="15">
      <c r="A28" s="7"/>
      <c r="B28" s="58" t="s">
        <v>92</v>
      </c>
      <c r="C28" s="111"/>
      <c r="D28" s="7"/>
      <c r="E28" s="7"/>
      <c r="G28" s="7"/>
      <c r="H28" s="7"/>
      <c r="I28" s="7"/>
      <c r="J28" s="7"/>
      <c r="K28" s="7"/>
      <c r="L28" s="7"/>
      <c r="M28" s="7"/>
      <c r="N28" s="7"/>
      <c r="O28" s="90"/>
      <c r="P28" s="90"/>
      <c r="Q28" s="90"/>
      <c r="R28" s="90"/>
    </row>
    <row r="29" spans="2:18" ht="15.75">
      <c r="B29" s="7"/>
      <c r="C29" s="7"/>
      <c r="D29" s="7"/>
      <c r="E29" s="23"/>
      <c r="F29" s="63"/>
      <c r="H29" s="7"/>
      <c r="I29" s="7"/>
      <c r="J29" s="7"/>
      <c r="K29" s="7"/>
      <c r="L29" s="7"/>
      <c r="M29" s="7"/>
      <c r="N29" s="7"/>
      <c r="Q29" s="90"/>
      <c r="R29" s="90"/>
    </row>
    <row r="30" spans="1:18" ht="18.75">
      <c r="A30" s="84" t="s">
        <v>50</v>
      </c>
      <c r="C30" s="7"/>
      <c r="D30" s="7"/>
      <c r="E30" s="23"/>
      <c r="F30" s="63"/>
      <c r="H30" s="7"/>
      <c r="I30" s="7"/>
      <c r="J30" s="7"/>
      <c r="K30" s="7"/>
      <c r="L30" s="7"/>
      <c r="M30" s="7"/>
      <c r="N30" s="7"/>
      <c r="O30" s="90"/>
      <c r="P30" s="90"/>
      <c r="Q30" s="90"/>
      <c r="R30" s="90"/>
    </row>
    <row r="31" spans="1:18" ht="15">
      <c r="A31" s="41"/>
      <c r="B31" s="7" t="s">
        <v>42</v>
      </c>
      <c r="C31" s="112">
        <v>40</v>
      </c>
      <c r="D31" s="23"/>
      <c r="E31" s="23"/>
      <c r="M31" s="7"/>
      <c r="N31" s="7"/>
      <c r="O31" s="90" t="s">
        <v>83</v>
      </c>
      <c r="P31" s="90">
        <v>1</v>
      </c>
      <c r="Q31" s="90"/>
      <c r="R31" s="90"/>
    </row>
    <row r="32" spans="1:18" ht="14.25">
      <c r="A32" s="7"/>
      <c r="B32" s="7" t="s">
        <v>22</v>
      </c>
      <c r="C32" s="113">
        <v>0.08</v>
      </c>
      <c r="D32" s="23"/>
      <c r="E32" s="23"/>
      <c r="M32" s="7"/>
      <c r="N32" s="7"/>
      <c r="O32" s="90" t="s">
        <v>84</v>
      </c>
      <c r="P32" s="90">
        <v>2</v>
      </c>
      <c r="Q32" s="90"/>
      <c r="R32" s="90"/>
    </row>
    <row r="33" spans="1:18" ht="28.5">
      <c r="A33" s="7"/>
      <c r="B33" s="43" t="s">
        <v>43</v>
      </c>
      <c r="C33" s="113">
        <v>0.95</v>
      </c>
      <c r="D33" s="23"/>
      <c r="E33" s="42"/>
      <c r="F33" s="42"/>
      <c r="G33" s="7"/>
      <c r="H33" s="7"/>
      <c r="I33" s="7"/>
      <c r="J33" s="7"/>
      <c r="K33" s="7"/>
      <c r="L33" s="7"/>
      <c r="M33" s="7"/>
      <c r="N33" s="7"/>
      <c r="O33" s="90"/>
      <c r="P33" s="90"/>
      <c r="Q33" s="90"/>
      <c r="R33" s="90"/>
    </row>
    <row r="34" spans="1:18" ht="14.25">
      <c r="A34" s="7"/>
      <c r="B34" s="7" t="s">
        <v>2</v>
      </c>
      <c r="C34" s="114">
        <v>8</v>
      </c>
      <c r="D34" s="23"/>
      <c r="E34" s="23"/>
      <c r="F34" s="23"/>
      <c r="G34" s="7"/>
      <c r="H34" s="7"/>
      <c r="I34" s="7"/>
      <c r="J34" s="7"/>
      <c r="K34" s="7"/>
      <c r="L34" s="7"/>
      <c r="M34" s="7"/>
      <c r="N34" s="7"/>
      <c r="O34" s="90" t="s">
        <v>10</v>
      </c>
      <c r="P34" s="90">
        <v>1</v>
      </c>
      <c r="Q34" s="90">
        <v>1</v>
      </c>
      <c r="R34" s="90"/>
    </row>
    <row r="35" spans="1:18" ht="14.25">
      <c r="A35" s="7"/>
      <c r="B35" s="7" t="s">
        <v>23</v>
      </c>
      <c r="C35" s="115">
        <v>21</v>
      </c>
      <c r="D35" s="23"/>
      <c r="E35" s="22"/>
      <c r="F35" s="23"/>
      <c r="G35" s="7"/>
      <c r="H35" s="7"/>
      <c r="I35" s="7"/>
      <c r="J35" s="7"/>
      <c r="K35" s="7"/>
      <c r="L35" s="7"/>
      <c r="M35" s="7"/>
      <c r="N35" s="7"/>
      <c r="O35" s="90" t="s">
        <v>11</v>
      </c>
      <c r="P35" s="90">
        <v>1</v>
      </c>
      <c r="Q35" s="90">
        <v>1</v>
      </c>
      <c r="R35" s="90"/>
    </row>
    <row r="36" spans="1:19" ht="20.25">
      <c r="A36" s="7"/>
      <c r="B36" s="7"/>
      <c r="C36" s="108"/>
      <c r="D36" s="23"/>
      <c r="E36" s="22"/>
      <c r="F36" s="23"/>
      <c r="G36" s="7"/>
      <c r="H36" s="7"/>
      <c r="I36" s="7"/>
      <c r="J36" s="7"/>
      <c r="K36" s="7"/>
      <c r="L36" s="7"/>
      <c r="M36" s="7"/>
      <c r="N36" s="7"/>
      <c r="O36" s="90"/>
      <c r="P36" s="90"/>
      <c r="Q36" s="90"/>
      <c r="R36" s="90"/>
      <c r="S36" s="107"/>
    </row>
    <row r="37" spans="1:19" ht="20.25">
      <c r="A37" s="107" t="s">
        <v>88</v>
      </c>
      <c r="C37" s="22"/>
      <c r="D37" s="23"/>
      <c r="E37" s="22"/>
      <c r="F37" s="23"/>
      <c r="G37" s="7"/>
      <c r="H37" s="7"/>
      <c r="I37" s="7"/>
      <c r="J37" s="7"/>
      <c r="K37" s="7"/>
      <c r="L37" s="7"/>
      <c r="M37" s="7"/>
      <c r="N37" s="7"/>
      <c r="O37" s="90"/>
      <c r="P37" s="90"/>
      <c r="Q37" s="90"/>
      <c r="R37" s="90"/>
      <c r="S37" s="107" t="s">
        <v>104</v>
      </c>
    </row>
    <row r="38" spans="1:19" ht="20.25">
      <c r="A38" s="107"/>
      <c r="C38" s="22"/>
      <c r="D38" s="23"/>
      <c r="E38" s="22"/>
      <c r="F38" s="23"/>
      <c r="G38" s="7"/>
      <c r="H38" s="7"/>
      <c r="I38" s="7"/>
      <c r="J38" s="7"/>
      <c r="K38" s="7"/>
      <c r="L38" s="7"/>
      <c r="M38" s="7"/>
      <c r="N38" s="7"/>
      <c r="O38" s="90"/>
      <c r="P38" s="90"/>
      <c r="Q38" s="90"/>
      <c r="R38" s="90"/>
      <c r="S38" s="118" t="s">
        <v>99</v>
      </c>
    </row>
    <row r="39" spans="1:18" ht="15">
      <c r="A39" s="7"/>
      <c r="B39" s="61"/>
      <c r="C39" s="7"/>
      <c r="D39" s="23"/>
      <c r="E39" s="22"/>
      <c r="F39" s="22"/>
      <c r="G39" s="7"/>
      <c r="H39" s="7"/>
      <c r="I39" s="7"/>
      <c r="J39" s="7"/>
      <c r="K39" s="7"/>
      <c r="L39" s="7"/>
      <c r="M39" s="7"/>
      <c r="N39" s="7"/>
      <c r="O39" s="90" t="s">
        <v>12</v>
      </c>
      <c r="P39" s="90">
        <v>1</v>
      </c>
      <c r="Q39" s="90">
        <v>1</v>
      </c>
      <c r="R39" s="90"/>
    </row>
    <row r="40" spans="1:29" ht="42" customHeight="1">
      <c r="A40" s="61"/>
      <c r="B40" s="7"/>
      <c r="C40" s="61" t="s">
        <v>86</v>
      </c>
      <c r="D40" s="23"/>
      <c r="E40" s="61" t="s">
        <v>34</v>
      </c>
      <c r="F40" s="61"/>
      <c r="G40" s="61" t="s">
        <v>24</v>
      </c>
      <c r="H40" s="61" t="s">
        <v>25</v>
      </c>
      <c r="I40" s="61" t="s">
        <v>87</v>
      </c>
      <c r="J40" s="61" t="s">
        <v>26</v>
      </c>
      <c r="K40" s="61" t="s">
        <v>5</v>
      </c>
      <c r="L40" s="61" t="s">
        <v>6</v>
      </c>
      <c r="M40" s="61" t="s">
        <v>89</v>
      </c>
      <c r="N40" s="43"/>
      <c r="O40" s="90" t="s">
        <v>69</v>
      </c>
      <c r="P40" s="90">
        <v>1</v>
      </c>
      <c r="Q40" s="90">
        <v>1</v>
      </c>
      <c r="R40" s="90"/>
      <c r="S40" s="61" t="s">
        <v>86</v>
      </c>
      <c r="T40" s="23"/>
      <c r="U40" s="61" t="s">
        <v>34</v>
      </c>
      <c r="W40" s="61" t="s">
        <v>24</v>
      </c>
      <c r="X40" s="61" t="s">
        <v>25</v>
      </c>
      <c r="Y40" s="61" t="s">
        <v>87</v>
      </c>
      <c r="Z40" s="61" t="s">
        <v>26</v>
      </c>
      <c r="AA40" s="61" t="s">
        <v>5</v>
      </c>
      <c r="AB40" s="61" t="s">
        <v>6</v>
      </c>
      <c r="AC40" s="61" t="s">
        <v>89</v>
      </c>
    </row>
    <row r="41" spans="1:21" ht="18.75">
      <c r="A41" s="84" t="s">
        <v>9</v>
      </c>
      <c r="B41" s="7"/>
      <c r="C41" s="61"/>
      <c r="D41" s="23"/>
      <c r="E41" s="61"/>
      <c r="F41" s="61"/>
      <c r="G41" s="61"/>
      <c r="H41" s="61"/>
      <c r="I41" s="61"/>
      <c r="J41" s="61"/>
      <c r="K41" s="61"/>
      <c r="L41" s="61"/>
      <c r="M41" s="61"/>
      <c r="N41" s="43"/>
      <c r="O41" s="90"/>
      <c r="P41" s="90"/>
      <c r="Q41" s="90"/>
      <c r="R41" s="90"/>
      <c r="S41" s="61"/>
      <c r="T41" s="23"/>
      <c r="U41" s="61"/>
    </row>
    <row r="42" spans="2:29" ht="15">
      <c r="B42" s="58" t="s">
        <v>54</v>
      </c>
      <c r="C42" s="97"/>
      <c r="D42" s="23"/>
      <c r="E42" s="97"/>
      <c r="F42" s="16"/>
      <c r="G42" s="10">
        <f>+C42*$C$31</f>
        <v>0</v>
      </c>
      <c r="H42" s="10">
        <f>+E42*$C$31</f>
        <v>0</v>
      </c>
      <c r="I42" s="11">
        <f>+G42*$C$35</f>
        <v>0</v>
      </c>
      <c r="J42" s="11">
        <f>+H42*$C$35</f>
        <v>0</v>
      </c>
      <c r="K42" s="10">
        <f>+G42+H42</f>
        <v>0</v>
      </c>
      <c r="L42" s="11">
        <f>+I42+J42</f>
        <v>0</v>
      </c>
      <c r="M42" s="11">
        <f>12*L42</f>
        <v>0</v>
      </c>
      <c r="N42" s="7"/>
      <c r="O42" s="90"/>
      <c r="P42" s="90"/>
      <c r="Q42" s="90"/>
      <c r="R42" s="90"/>
      <c r="S42" s="97"/>
      <c r="T42" s="23"/>
      <c r="U42" s="97">
        <f>+E42</f>
        <v>0</v>
      </c>
      <c r="V42" s="16"/>
      <c r="W42" s="10">
        <f>+S42*$C$31</f>
        <v>0</v>
      </c>
      <c r="X42" s="10">
        <f>+U42*$C$31</f>
        <v>0</v>
      </c>
      <c r="Y42" s="11">
        <f>+W42*$C$35</f>
        <v>0</v>
      </c>
      <c r="Z42" s="11">
        <f>+X42*$C$35</f>
        <v>0</v>
      </c>
      <c r="AA42" s="10">
        <f>+W42+X42</f>
        <v>0</v>
      </c>
      <c r="AB42" s="11">
        <f>+Y42+Z42</f>
        <v>0</v>
      </c>
      <c r="AC42" s="11">
        <f>12*AB42</f>
        <v>0</v>
      </c>
    </row>
    <row r="43" spans="1:22" ht="15">
      <c r="A43" s="9"/>
      <c r="B43" s="58" t="s">
        <v>33</v>
      </c>
      <c r="F43" s="17"/>
      <c r="N43" s="7"/>
      <c r="O43" s="90"/>
      <c r="P43" s="90"/>
      <c r="Q43" s="90"/>
      <c r="R43" s="90"/>
      <c r="V43" s="17"/>
    </row>
    <row r="44" spans="1:29" ht="18.75" customHeight="1">
      <c r="A44" s="7"/>
      <c r="B44" s="8" t="s">
        <v>52</v>
      </c>
      <c r="C44" s="7"/>
      <c r="D44" s="23"/>
      <c r="E44" s="7"/>
      <c r="F44" s="17"/>
      <c r="G44" s="10"/>
      <c r="H44" s="10"/>
      <c r="I44" s="11"/>
      <c r="J44" s="11"/>
      <c r="K44" s="10"/>
      <c r="L44" s="11"/>
      <c r="M44" s="11"/>
      <c r="N44" s="7"/>
      <c r="O44" s="90"/>
      <c r="P44" s="90"/>
      <c r="Q44" s="90"/>
      <c r="R44" s="90"/>
      <c r="S44" s="7"/>
      <c r="T44" s="23"/>
      <c r="U44" s="7"/>
      <c r="V44" s="17"/>
      <c r="W44" s="10"/>
      <c r="X44" s="10"/>
      <c r="Y44" s="11"/>
      <c r="Z44" s="11"/>
      <c r="AA44" s="10"/>
      <c r="AB44" s="11"/>
      <c r="AC44" s="11"/>
    </row>
    <row r="45" spans="1:29" ht="14.25">
      <c r="A45" s="9"/>
      <c r="C45" s="93" t="str">
        <f>IF(P34=1,"BTU/hr","kW")</f>
        <v>BTU/hr</v>
      </c>
      <c r="D45" s="23"/>
      <c r="E45" s="93" t="str">
        <f>IF(Q34=1,"BTU/hr","kW")</f>
        <v>BTU/hr</v>
      </c>
      <c r="F45" s="17"/>
      <c r="G45" s="10"/>
      <c r="H45" s="10"/>
      <c r="I45" s="11"/>
      <c r="J45" s="11"/>
      <c r="K45" s="10"/>
      <c r="L45" s="11"/>
      <c r="M45" s="11"/>
      <c r="N45" s="7"/>
      <c r="O45" s="90"/>
      <c r="P45" s="90"/>
      <c r="Q45" s="90"/>
      <c r="R45" s="90"/>
      <c r="S45" s="93" t="str">
        <f>IF(P34=1,"BTU/hr","kW")</f>
        <v>BTU/hr</v>
      </c>
      <c r="T45" s="23"/>
      <c r="U45" s="93" t="str">
        <f>IF(AG34=1,"BTU/hr","kW")</f>
        <v>kW</v>
      </c>
      <c r="V45" s="17"/>
      <c r="W45" s="10"/>
      <c r="X45" s="10"/>
      <c r="Y45" s="11"/>
      <c r="Z45" s="11"/>
      <c r="AA45" s="10"/>
      <c r="AB45" s="11"/>
      <c r="AC45" s="11"/>
    </row>
    <row r="46" spans="1:29" ht="15">
      <c r="A46" s="9"/>
      <c r="B46" s="58" t="s">
        <v>53</v>
      </c>
      <c r="C46" s="98"/>
      <c r="D46" s="23"/>
      <c r="E46" s="98"/>
      <c r="F46" s="17"/>
      <c r="G46" s="10"/>
      <c r="H46" s="10"/>
      <c r="I46" s="11"/>
      <c r="J46" s="11"/>
      <c r="K46" s="10"/>
      <c r="L46" s="11"/>
      <c r="M46" s="11"/>
      <c r="N46" s="7"/>
      <c r="O46" s="90"/>
      <c r="P46" s="90"/>
      <c r="Q46" s="90"/>
      <c r="R46" s="90"/>
      <c r="S46" s="98"/>
      <c r="T46" s="23"/>
      <c r="U46" s="98">
        <f>+E46</f>
        <v>0</v>
      </c>
      <c r="V46" s="17"/>
      <c r="W46" s="10"/>
      <c r="X46" s="10"/>
      <c r="Y46" s="11"/>
      <c r="Z46" s="11"/>
      <c r="AA46" s="10"/>
      <c r="AB46" s="11"/>
      <c r="AC46" s="11"/>
    </row>
    <row r="47" spans="1:29" ht="14.25">
      <c r="A47" s="9"/>
      <c r="B47" s="8" t="s">
        <v>13</v>
      </c>
      <c r="C47" s="14">
        <f>IF(P34=1,C46*$C$33/100000,C46*$C$32)</f>
        <v>0</v>
      </c>
      <c r="D47" s="23"/>
      <c r="E47" s="14">
        <f>IF(Q34=1,E46*$C$33/100000,E46*$C$32)</f>
        <v>0</v>
      </c>
      <c r="F47" s="17"/>
      <c r="G47" s="10">
        <f>+C47*C42</f>
        <v>0</v>
      </c>
      <c r="H47" s="10">
        <f>+E47*E42</f>
        <v>0</v>
      </c>
      <c r="I47" s="11">
        <f>+G47*$C$35</f>
        <v>0</v>
      </c>
      <c r="J47" s="11">
        <f>+H47*$C$35</f>
        <v>0</v>
      </c>
      <c r="K47" s="10">
        <f>+G47+H47</f>
        <v>0</v>
      </c>
      <c r="L47" s="11">
        <f>+I47+J47</f>
        <v>0</v>
      </c>
      <c r="M47" s="11">
        <f>12*L47</f>
        <v>0</v>
      </c>
      <c r="N47" s="7"/>
      <c r="O47" s="90"/>
      <c r="P47" s="90"/>
      <c r="Q47" s="90"/>
      <c r="R47" s="90"/>
      <c r="S47" s="14">
        <f>IF(P34=1,S46*$C$33/100000,S46*$C$32)</f>
        <v>0</v>
      </c>
      <c r="T47" s="23"/>
      <c r="U47" s="14">
        <f>IF(AG34=1,U46*$C$33/100000,U46*$C$32)</f>
        <v>0</v>
      </c>
      <c r="V47" s="17"/>
      <c r="W47" s="10">
        <f>+S47*S42</f>
        <v>0</v>
      </c>
      <c r="X47" s="10">
        <f>+U47*U42</f>
        <v>0</v>
      </c>
      <c r="Y47" s="11">
        <f>+W47*$C$35</f>
        <v>0</v>
      </c>
      <c r="Z47" s="11">
        <f>+X47*$C$35</f>
        <v>0</v>
      </c>
      <c r="AA47" s="10">
        <f>+W47+X47</f>
        <v>0</v>
      </c>
      <c r="AB47" s="11">
        <f>+Y47+Z47</f>
        <v>0</v>
      </c>
      <c r="AC47" s="11">
        <f>12*AB47</f>
        <v>0</v>
      </c>
    </row>
    <row r="48" spans="1:29" ht="15">
      <c r="A48" s="9"/>
      <c r="B48" s="58" t="s">
        <v>28</v>
      </c>
      <c r="C48" s="99"/>
      <c r="D48" s="23"/>
      <c r="E48" s="99"/>
      <c r="F48" s="17"/>
      <c r="G48" s="10">
        <f>+C48/$C$35</f>
        <v>0</v>
      </c>
      <c r="H48" s="10">
        <f>+E48/$C$35</f>
        <v>0</v>
      </c>
      <c r="I48" s="11">
        <f>+G48*$C$35</f>
        <v>0</v>
      </c>
      <c r="J48" s="11">
        <f>+H48*$C$35</f>
        <v>0</v>
      </c>
      <c r="K48" s="10">
        <f>+G48+H48</f>
        <v>0</v>
      </c>
      <c r="L48" s="11">
        <f>+I48+J48</f>
        <v>0</v>
      </c>
      <c r="M48" s="11">
        <f>12*L48</f>
        <v>0</v>
      </c>
      <c r="N48" s="7"/>
      <c r="O48" s="90"/>
      <c r="P48" s="90"/>
      <c r="Q48" s="90"/>
      <c r="R48" s="90"/>
      <c r="S48" s="99">
        <f>+C48</f>
        <v>0</v>
      </c>
      <c r="T48" s="23"/>
      <c r="U48" s="99">
        <f>+E48</f>
        <v>0</v>
      </c>
      <c r="V48" s="17"/>
      <c r="W48" s="10">
        <f>+S48/$C$35</f>
        <v>0</v>
      </c>
      <c r="X48" s="10">
        <f>+U48/$C$35</f>
        <v>0</v>
      </c>
      <c r="Y48" s="11">
        <f>+W48*$C$35</f>
        <v>0</v>
      </c>
      <c r="Z48" s="11">
        <f>+X48*$C$35</f>
        <v>0</v>
      </c>
      <c r="AA48" s="10">
        <f>+W48+X48</f>
        <v>0</v>
      </c>
      <c r="AB48" s="11">
        <f>+Y48+Z48</f>
        <v>0</v>
      </c>
      <c r="AC48" s="11">
        <f>12*AB48</f>
        <v>0</v>
      </c>
    </row>
    <row r="49" spans="3:29" ht="15">
      <c r="C49" s="15"/>
      <c r="D49" s="23"/>
      <c r="E49" s="7"/>
      <c r="F49" s="18" t="s">
        <v>14</v>
      </c>
      <c r="G49" s="12">
        <f aca="true" t="shared" si="0" ref="G49:M49">SUM(G42:G48)</f>
        <v>0</v>
      </c>
      <c r="H49" s="12">
        <f t="shared" si="0"/>
        <v>0</v>
      </c>
      <c r="I49" s="12">
        <f t="shared" si="0"/>
        <v>0</v>
      </c>
      <c r="J49" s="12">
        <f t="shared" si="0"/>
        <v>0</v>
      </c>
      <c r="K49" s="12">
        <f t="shared" si="0"/>
        <v>0</v>
      </c>
      <c r="L49" s="12">
        <f t="shared" si="0"/>
        <v>0</v>
      </c>
      <c r="M49" s="12">
        <f t="shared" si="0"/>
        <v>0</v>
      </c>
      <c r="N49" s="7"/>
      <c r="O49" s="90"/>
      <c r="P49" s="90"/>
      <c r="Q49" s="90"/>
      <c r="R49" s="90"/>
      <c r="S49" s="15"/>
      <c r="T49" s="23"/>
      <c r="U49" s="7"/>
      <c r="V49" s="18" t="s">
        <v>14</v>
      </c>
      <c r="W49" s="12">
        <f aca="true" t="shared" si="1" ref="W49:AC49">SUM(W42:W48)</f>
        <v>0</v>
      </c>
      <c r="X49" s="12">
        <f t="shared" si="1"/>
        <v>0</v>
      </c>
      <c r="Y49" s="12">
        <f t="shared" si="1"/>
        <v>0</v>
      </c>
      <c r="Z49" s="12">
        <f t="shared" si="1"/>
        <v>0</v>
      </c>
      <c r="AA49" s="12">
        <f t="shared" si="1"/>
        <v>0</v>
      </c>
      <c r="AB49" s="12">
        <f t="shared" si="1"/>
        <v>0</v>
      </c>
      <c r="AC49" s="12">
        <f t="shared" si="1"/>
        <v>0</v>
      </c>
    </row>
    <row r="50" spans="1:29" ht="18.75">
      <c r="A50" s="84" t="s">
        <v>3</v>
      </c>
      <c r="B50" s="7"/>
      <c r="C50" s="15"/>
      <c r="D50" s="23"/>
      <c r="E50" s="7"/>
      <c r="F50" s="19"/>
      <c r="G50" s="6"/>
      <c r="H50" s="6"/>
      <c r="I50" s="12"/>
      <c r="J50" s="6"/>
      <c r="K50" s="6"/>
      <c r="L50" s="6"/>
      <c r="M50" s="12"/>
      <c r="N50" s="7"/>
      <c r="O50" s="90"/>
      <c r="P50" s="90"/>
      <c r="Q50" s="90"/>
      <c r="R50" s="90"/>
      <c r="S50" s="15"/>
      <c r="T50" s="23"/>
      <c r="U50" s="7"/>
      <c r="V50" s="19"/>
      <c r="W50" s="6"/>
      <c r="X50" s="6"/>
      <c r="Y50" s="12"/>
      <c r="Z50" s="6"/>
      <c r="AA50" s="6"/>
      <c r="AB50" s="6"/>
      <c r="AC50" s="12"/>
    </row>
    <row r="51" spans="2:29" ht="15">
      <c r="B51" s="58" t="s">
        <v>54</v>
      </c>
      <c r="C51" s="100"/>
      <c r="D51" s="23"/>
      <c r="E51" s="100"/>
      <c r="F51" s="16"/>
      <c r="G51" s="10">
        <f>+C51*$C$31</f>
        <v>0</v>
      </c>
      <c r="H51" s="10">
        <f>+E51*$C$31</f>
        <v>0</v>
      </c>
      <c r="I51" s="11">
        <f aca="true" t="shared" si="2" ref="I51:J53">+G51*$C$35</f>
        <v>0</v>
      </c>
      <c r="J51" s="11">
        <f t="shared" si="2"/>
        <v>0</v>
      </c>
      <c r="K51" s="10">
        <f>+G51+H51</f>
        <v>0</v>
      </c>
      <c r="L51" s="11">
        <f>+I51+J51</f>
        <v>0</v>
      </c>
      <c r="M51" s="11">
        <f>12*L51</f>
        <v>0</v>
      </c>
      <c r="N51" s="7"/>
      <c r="O51" s="90"/>
      <c r="P51" s="90"/>
      <c r="Q51" s="90"/>
      <c r="R51" s="90"/>
      <c r="S51" s="100"/>
      <c r="T51" s="23"/>
      <c r="U51" s="100">
        <f>+E51</f>
        <v>0</v>
      </c>
      <c r="V51" s="16"/>
      <c r="W51" s="10">
        <f>+S51*$C$31</f>
        <v>0</v>
      </c>
      <c r="X51" s="10">
        <f>+U51*$C$31</f>
        <v>0</v>
      </c>
      <c r="Y51" s="11">
        <f aca="true" t="shared" si="3" ref="Y51:Z53">+W51*$C$35</f>
        <v>0</v>
      </c>
      <c r="Z51" s="11">
        <f t="shared" si="3"/>
        <v>0</v>
      </c>
      <c r="AA51" s="10">
        <f>+W51+X51</f>
        <v>0</v>
      </c>
      <c r="AB51" s="11">
        <f>+Y51+Z51</f>
        <v>0</v>
      </c>
      <c r="AC51" s="11">
        <f>12*AB51</f>
        <v>0</v>
      </c>
    </row>
    <row r="52" spans="1:29" ht="15">
      <c r="A52" s="24"/>
      <c r="B52" s="58" t="s">
        <v>27</v>
      </c>
      <c r="C52" s="100"/>
      <c r="D52" s="23"/>
      <c r="E52" s="100"/>
      <c r="F52" s="16"/>
      <c r="G52" s="10">
        <f>+C51*C52*0.746/0.8*$C$32</f>
        <v>0</v>
      </c>
      <c r="H52" s="10">
        <f>+E51*E52*0.746/0.8*$C$32</f>
        <v>0</v>
      </c>
      <c r="I52" s="11">
        <f t="shared" si="2"/>
        <v>0</v>
      </c>
      <c r="J52" s="11">
        <f t="shared" si="2"/>
        <v>0</v>
      </c>
      <c r="K52" s="10">
        <f>+G52+H52</f>
        <v>0</v>
      </c>
      <c r="L52" s="11">
        <f>+I52+J52</f>
        <v>0</v>
      </c>
      <c r="M52" s="11">
        <f>12*L52</f>
        <v>0</v>
      </c>
      <c r="N52" s="7"/>
      <c r="O52" s="90"/>
      <c r="P52" s="90"/>
      <c r="Q52" s="90"/>
      <c r="R52" s="90"/>
      <c r="S52" s="100"/>
      <c r="T52" s="23"/>
      <c r="U52" s="100">
        <f>+E52</f>
        <v>0</v>
      </c>
      <c r="V52" s="16"/>
      <c r="W52" s="10">
        <f>+S51*S52*0.746/0.8*$C$32</f>
        <v>0</v>
      </c>
      <c r="X52" s="10">
        <f>+U51*U52*0.746/0.8*$C$32</f>
        <v>0</v>
      </c>
      <c r="Y52" s="11">
        <f t="shared" si="3"/>
        <v>0</v>
      </c>
      <c r="Z52" s="11">
        <f t="shared" si="3"/>
        <v>0</v>
      </c>
      <c r="AA52" s="10">
        <f>+W52+X52</f>
        <v>0</v>
      </c>
      <c r="AB52" s="11">
        <f>+Y52+Z52</f>
        <v>0</v>
      </c>
      <c r="AC52" s="11">
        <f>12*AB52</f>
        <v>0</v>
      </c>
    </row>
    <row r="53" spans="1:29" ht="15">
      <c r="A53" s="24"/>
      <c r="B53" s="58" t="s">
        <v>28</v>
      </c>
      <c r="C53" s="99"/>
      <c r="D53" s="23"/>
      <c r="E53" s="99"/>
      <c r="F53" s="17"/>
      <c r="G53" s="10">
        <f>+C53/$C$35</f>
        <v>0</v>
      </c>
      <c r="H53" s="10">
        <f>+E53/$C$35</f>
        <v>0</v>
      </c>
      <c r="I53" s="11">
        <f t="shared" si="2"/>
        <v>0</v>
      </c>
      <c r="J53" s="11">
        <f t="shared" si="2"/>
        <v>0</v>
      </c>
      <c r="K53" s="10">
        <f>+G53+H53</f>
        <v>0</v>
      </c>
      <c r="L53" s="11">
        <f>+I53+J53</f>
        <v>0</v>
      </c>
      <c r="M53" s="11">
        <f>12*L53</f>
        <v>0</v>
      </c>
      <c r="N53" s="7"/>
      <c r="O53" s="90"/>
      <c r="P53" s="90"/>
      <c r="Q53" s="90"/>
      <c r="R53" s="90"/>
      <c r="S53" s="99">
        <f>+C53</f>
        <v>0</v>
      </c>
      <c r="T53" s="23"/>
      <c r="U53" s="99">
        <f>+E53</f>
        <v>0</v>
      </c>
      <c r="V53" s="17"/>
      <c r="W53" s="10">
        <f>+S53/$C$35</f>
        <v>0</v>
      </c>
      <c r="X53" s="10">
        <f>+U53/$C$35</f>
        <v>0</v>
      </c>
      <c r="Y53" s="11">
        <f t="shared" si="3"/>
        <v>0</v>
      </c>
      <c r="Z53" s="11">
        <f t="shared" si="3"/>
        <v>0</v>
      </c>
      <c r="AA53" s="10">
        <f>+W53+X53</f>
        <v>0</v>
      </c>
      <c r="AB53" s="11">
        <f>+Y53+Z53</f>
        <v>0</v>
      </c>
      <c r="AC53" s="11">
        <f>12*AB53</f>
        <v>0</v>
      </c>
    </row>
    <row r="54" spans="1:29" ht="15">
      <c r="A54" s="24"/>
      <c r="B54" s="58"/>
      <c r="C54" s="23"/>
      <c r="D54" s="23"/>
      <c r="E54" s="23"/>
      <c r="F54" s="17"/>
      <c r="G54" s="10"/>
      <c r="H54" s="10"/>
      <c r="I54" s="11"/>
      <c r="J54" s="11"/>
      <c r="K54" s="10"/>
      <c r="L54" s="11"/>
      <c r="M54" s="11"/>
      <c r="N54" s="7"/>
      <c r="O54" s="90"/>
      <c r="P54" s="90"/>
      <c r="Q54" s="90"/>
      <c r="R54" s="90"/>
      <c r="S54" s="23"/>
      <c r="T54" s="23"/>
      <c r="U54" s="23"/>
      <c r="V54" s="17"/>
      <c r="W54" s="10"/>
      <c r="X54" s="10"/>
      <c r="Y54" s="11"/>
      <c r="Z54" s="11"/>
      <c r="AA54" s="10"/>
      <c r="AB54" s="11"/>
      <c r="AC54" s="11"/>
    </row>
    <row r="55" spans="3:29" ht="15">
      <c r="C55" s="15"/>
      <c r="D55" s="23"/>
      <c r="E55" s="7"/>
      <c r="F55" s="18" t="s">
        <v>14</v>
      </c>
      <c r="G55" s="12">
        <f aca="true" t="shared" si="4" ref="G55:M55">SUM(G51:G53)</f>
        <v>0</v>
      </c>
      <c r="H55" s="12">
        <f t="shared" si="4"/>
        <v>0</v>
      </c>
      <c r="I55" s="12">
        <f t="shared" si="4"/>
        <v>0</v>
      </c>
      <c r="J55" s="12">
        <f t="shared" si="4"/>
        <v>0</v>
      </c>
      <c r="K55" s="12">
        <f t="shared" si="4"/>
        <v>0</v>
      </c>
      <c r="L55" s="12">
        <f t="shared" si="4"/>
        <v>0</v>
      </c>
      <c r="M55" s="12">
        <f t="shared" si="4"/>
        <v>0</v>
      </c>
      <c r="N55" s="7"/>
      <c r="O55" s="90"/>
      <c r="P55" s="90"/>
      <c r="Q55" s="90"/>
      <c r="R55" s="90"/>
      <c r="S55" s="15"/>
      <c r="T55" s="23"/>
      <c r="U55" s="7"/>
      <c r="V55" s="18" t="s">
        <v>14</v>
      </c>
      <c r="W55" s="12">
        <f aca="true" t="shared" si="5" ref="W55:AC55">SUM(W51:W53)</f>
        <v>0</v>
      </c>
      <c r="X55" s="12">
        <f t="shared" si="5"/>
        <v>0</v>
      </c>
      <c r="Y55" s="12">
        <f t="shared" si="5"/>
        <v>0</v>
      </c>
      <c r="Z55" s="12">
        <f t="shared" si="5"/>
        <v>0</v>
      </c>
      <c r="AA55" s="12">
        <f t="shared" si="5"/>
        <v>0</v>
      </c>
      <c r="AB55" s="12">
        <f t="shared" si="5"/>
        <v>0</v>
      </c>
      <c r="AC55" s="12">
        <f t="shared" si="5"/>
        <v>0</v>
      </c>
    </row>
    <row r="56" spans="1:29" ht="18.75">
      <c r="A56" s="84" t="s">
        <v>71</v>
      </c>
      <c r="B56" s="7"/>
      <c r="C56" s="77"/>
      <c r="D56" s="78"/>
      <c r="E56" s="75"/>
      <c r="F56"/>
      <c r="G56" s="10"/>
      <c r="H56" s="10"/>
      <c r="I56" s="11"/>
      <c r="J56" s="11"/>
      <c r="K56" s="10"/>
      <c r="L56" s="11"/>
      <c r="M56" s="11"/>
      <c r="N56" s="7"/>
      <c r="O56" s="90"/>
      <c r="P56" s="90"/>
      <c r="Q56" s="90"/>
      <c r="R56" s="90"/>
      <c r="S56" s="77"/>
      <c r="T56" s="78"/>
      <c r="U56" s="75"/>
      <c r="W56" s="10"/>
      <c r="X56" s="10"/>
      <c r="Y56" s="11"/>
      <c r="Z56" s="11"/>
      <c r="AA56" s="10"/>
      <c r="AB56" s="11"/>
      <c r="AC56" s="11"/>
    </row>
    <row r="57" spans="1:29" ht="15" customHeight="1">
      <c r="A57" s="62"/>
      <c r="B57" s="58" t="s">
        <v>72</v>
      </c>
      <c r="C57" s="101"/>
      <c r="D57" s="78"/>
      <c r="E57" s="101"/>
      <c r="F57"/>
      <c r="G57" s="10"/>
      <c r="H57" s="10"/>
      <c r="I57" s="11"/>
      <c r="J57" s="11"/>
      <c r="K57" s="10"/>
      <c r="L57" s="11"/>
      <c r="M57" s="11"/>
      <c r="N57" s="7"/>
      <c r="O57" s="90"/>
      <c r="P57" s="90"/>
      <c r="Q57" s="90"/>
      <c r="R57" s="90"/>
      <c r="S57" s="101"/>
      <c r="T57" s="78"/>
      <c r="U57" s="101">
        <f>+E57</f>
        <v>0</v>
      </c>
      <c r="W57" s="10"/>
      <c r="X57" s="10"/>
      <c r="Y57" s="11"/>
      <c r="Z57" s="11"/>
      <c r="AA57" s="10"/>
      <c r="AB57" s="11"/>
      <c r="AC57" s="11"/>
    </row>
    <row r="58" spans="2:29" ht="15">
      <c r="B58" s="79" t="s">
        <v>73</v>
      </c>
      <c r="C58" s="101"/>
      <c r="D58" s="78"/>
      <c r="E58" s="101"/>
      <c r="F58"/>
      <c r="G58" s="10">
        <f>+C58*$C$31*C57</f>
        <v>0</v>
      </c>
      <c r="H58" s="10">
        <f>+E58*$C$31*E57</f>
        <v>0</v>
      </c>
      <c r="I58" s="11">
        <f aca="true" t="shared" si="6" ref="I58:J60">+G58*$C$35</f>
        <v>0</v>
      </c>
      <c r="J58" s="11">
        <f t="shared" si="6"/>
        <v>0</v>
      </c>
      <c r="K58" s="10">
        <f>+G58+H58</f>
        <v>0</v>
      </c>
      <c r="L58" s="11">
        <f>+I58+J58</f>
        <v>0</v>
      </c>
      <c r="M58" s="11">
        <f>12*L58</f>
        <v>0</v>
      </c>
      <c r="N58" s="7"/>
      <c r="O58" s="90"/>
      <c r="P58" s="90"/>
      <c r="Q58" s="90"/>
      <c r="R58" s="90"/>
      <c r="S58" s="101"/>
      <c r="T58" s="78"/>
      <c r="U58" s="101">
        <f>+E58</f>
        <v>0</v>
      </c>
      <c r="W58" s="10">
        <f>+S58*$C$31*S57</f>
        <v>0</v>
      </c>
      <c r="X58" s="10">
        <f>+U58*$C$31*U57</f>
        <v>0</v>
      </c>
      <c r="Y58" s="11">
        <f aca="true" t="shared" si="7" ref="Y58:Z60">+W58*$C$35</f>
        <v>0</v>
      </c>
      <c r="Z58" s="11">
        <f t="shared" si="7"/>
        <v>0</v>
      </c>
      <c r="AA58" s="10">
        <f>+W58+X58</f>
        <v>0</v>
      </c>
      <c r="AB58" s="11">
        <f>+Y58+Z58</f>
        <v>0</v>
      </c>
      <c r="AC58" s="11">
        <f>12*AB58</f>
        <v>0</v>
      </c>
    </row>
    <row r="59" spans="1:29" ht="15">
      <c r="A59" s="24"/>
      <c r="B59" s="79" t="s">
        <v>74</v>
      </c>
      <c r="C59" s="99"/>
      <c r="D59" s="23"/>
      <c r="E59" s="99"/>
      <c r="F59"/>
      <c r="G59" s="10">
        <f>+C59/$C$35</f>
        <v>0</v>
      </c>
      <c r="H59" s="10">
        <f>+E59/$C$35</f>
        <v>0</v>
      </c>
      <c r="I59" s="11">
        <f t="shared" si="6"/>
        <v>0</v>
      </c>
      <c r="J59" s="11">
        <f t="shared" si="6"/>
        <v>0</v>
      </c>
      <c r="K59" s="10">
        <f>+G59+H59</f>
        <v>0</v>
      </c>
      <c r="L59" s="11">
        <f>+I59+J59</f>
        <v>0</v>
      </c>
      <c r="M59" s="11">
        <f>12*L59</f>
        <v>0</v>
      </c>
      <c r="N59" s="7"/>
      <c r="O59" s="90"/>
      <c r="P59" s="90"/>
      <c r="Q59" s="90"/>
      <c r="R59" s="90"/>
      <c r="S59" s="99">
        <f>+C59</f>
        <v>0</v>
      </c>
      <c r="T59" s="23"/>
      <c r="U59" s="99">
        <f>+E59</f>
        <v>0</v>
      </c>
      <c r="W59" s="10">
        <f>+S59/$C$35</f>
        <v>0</v>
      </c>
      <c r="X59" s="10">
        <f>+U59/$C$35</f>
        <v>0</v>
      </c>
      <c r="Y59" s="11">
        <f t="shared" si="7"/>
        <v>0</v>
      </c>
      <c r="Z59" s="11">
        <f t="shared" si="7"/>
        <v>0</v>
      </c>
      <c r="AA59" s="10">
        <f>+W59+X59</f>
        <v>0</v>
      </c>
      <c r="AB59" s="11">
        <f>+Y59+Z59</f>
        <v>0</v>
      </c>
      <c r="AC59" s="11">
        <f>12*AB59</f>
        <v>0</v>
      </c>
    </row>
    <row r="60" spans="1:29" ht="15">
      <c r="A60" s="24"/>
      <c r="B60" s="58" t="s">
        <v>75</v>
      </c>
      <c r="C60" s="99"/>
      <c r="D60" s="23"/>
      <c r="E60" s="99"/>
      <c r="G60" s="10">
        <f>+C60/$C$35</f>
        <v>0</v>
      </c>
      <c r="H60" s="10">
        <f>+E60/$C$35</f>
        <v>0</v>
      </c>
      <c r="I60" s="11">
        <f t="shared" si="6"/>
        <v>0</v>
      </c>
      <c r="J60" s="11">
        <f t="shared" si="6"/>
        <v>0</v>
      </c>
      <c r="K60" s="10">
        <f>+G60+H60</f>
        <v>0</v>
      </c>
      <c r="L60" s="11">
        <f>+I60+J60</f>
        <v>0</v>
      </c>
      <c r="M60" s="11">
        <f>12*L60</f>
        <v>0</v>
      </c>
      <c r="N60" s="7"/>
      <c r="O60" s="90"/>
      <c r="P60" s="90"/>
      <c r="Q60" s="90"/>
      <c r="R60" s="90"/>
      <c r="S60" s="99">
        <f>+C60</f>
        <v>0</v>
      </c>
      <c r="T60" s="23"/>
      <c r="U60" s="99">
        <f>+E60</f>
        <v>0</v>
      </c>
      <c r="V60" s="3"/>
      <c r="W60" s="10">
        <f>+S60/$C$35</f>
        <v>0</v>
      </c>
      <c r="X60" s="10">
        <f>+U60/$C$35</f>
        <v>0</v>
      </c>
      <c r="Y60" s="11">
        <f t="shared" si="7"/>
        <v>0</v>
      </c>
      <c r="Z60" s="11">
        <f t="shared" si="7"/>
        <v>0</v>
      </c>
      <c r="AA60" s="10">
        <f>+W60+X60</f>
        <v>0</v>
      </c>
      <c r="AB60" s="11">
        <f>+Y60+Z60</f>
        <v>0</v>
      </c>
      <c r="AC60" s="11">
        <f>12*AB60</f>
        <v>0</v>
      </c>
    </row>
    <row r="61" spans="1:29" ht="15">
      <c r="A61" s="24"/>
      <c r="B61" s="58"/>
      <c r="C61" s="23"/>
      <c r="D61" s="23"/>
      <c r="E61" s="23"/>
      <c r="F61" s="80" t="s">
        <v>14</v>
      </c>
      <c r="G61" s="12">
        <f aca="true" t="shared" si="8" ref="G61:M61">SUM(G57:G60)</f>
        <v>0</v>
      </c>
      <c r="H61" s="12">
        <f t="shared" si="8"/>
        <v>0</v>
      </c>
      <c r="I61" s="12">
        <f t="shared" si="8"/>
        <v>0</v>
      </c>
      <c r="J61" s="12">
        <f t="shared" si="8"/>
        <v>0</v>
      </c>
      <c r="K61" s="12">
        <f t="shared" si="8"/>
        <v>0</v>
      </c>
      <c r="L61" s="12">
        <f t="shared" si="8"/>
        <v>0</v>
      </c>
      <c r="M61" s="12">
        <f t="shared" si="8"/>
        <v>0</v>
      </c>
      <c r="N61" s="7"/>
      <c r="O61" s="90"/>
      <c r="P61" s="90"/>
      <c r="Q61" s="90"/>
      <c r="R61" s="90"/>
      <c r="S61" s="23"/>
      <c r="T61" s="23"/>
      <c r="U61" s="23"/>
      <c r="V61" s="80" t="s">
        <v>14</v>
      </c>
      <c r="W61" s="12">
        <f aca="true" t="shared" si="9" ref="W61:AC61">SUM(W57:W60)</f>
        <v>0</v>
      </c>
      <c r="X61" s="12">
        <f t="shared" si="9"/>
        <v>0</v>
      </c>
      <c r="Y61" s="12">
        <f t="shared" si="9"/>
        <v>0</v>
      </c>
      <c r="Z61" s="12">
        <f t="shared" si="9"/>
        <v>0</v>
      </c>
      <c r="AA61" s="12">
        <f t="shared" si="9"/>
        <v>0</v>
      </c>
      <c r="AB61" s="12">
        <f t="shared" si="9"/>
        <v>0</v>
      </c>
      <c r="AC61" s="12">
        <f t="shared" si="9"/>
        <v>0</v>
      </c>
    </row>
    <row r="62" spans="1:29" ht="18.75">
      <c r="A62" s="84" t="s">
        <v>0</v>
      </c>
      <c r="B62" s="7"/>
      <c r="C62" s="19"/>
      <c r="D62" s="23"/>
      <c r="E62" s="7"/>
      <c r="F62" s="19"/>
      <c r="G62" s="10"/>
      <c r="H62" s="10"/>
      <c r="I62" s="11"/>
      <c r="J62" s="11"/>
      <c r="K62" s="10"/>
      <c r="L62" s="11"/>
      <c r="M62" s="11"/>
      <c r="N62" s="7"/>
      <c r="O62" s="90"/>
      <c r="P62" s="90"/>
      <c r="Q62" s="90"/>
      <c r="R62" s="90"/>
      <c r="S62" s="19"/>
      <c r="T62" s="23"/>
      <c r="U62" s="7"/>
      <c r="V62" s="19"/>
      <c r="W62" s="10"/>
      <c r="X62" s="10"/>
      <c r="Y62" s="11"/>
      <c r="Z62" s="11"/>
      <c r="AA62" s="10"/>
      <c r="AB62" s="11"/>
      <c r="AC62" s="11"/>
    </row>
    <row r="63" spans="1:29" ht="15">
      <c r="A63" s="24"/>
      <c r="B63" s="58" t="s">
        <v>47</v>
      </c>
      <c r="C63" s="100"/>
      <c r="D63" s="23"/>
      <c r="E63" s="99"/>
      <c r="F63" s="19"/>
      <c r="G63" s="10">
        <f>+C63*$C$31</f>
        <v>0</v>
      </c>
      <c r="H63" s="10">
        <f>+E63*$C$31</f>
        <v>0</v>
      </c>
      <c r="I63" s="11">
        <f>+G63*$C$35</f>
        <v>0</v>
      </c>
      <c r="J63" s="11">
        <f>+H63*$C$35</f>
        <v>0</v>
      </c>
      <c r="K63" s="10">
        <f>+G63+H63</f>
        <v>0</v>
      </c>
      <c r="L63" s="11">
        <f>+I63+J63</f>
        <v>0</v>
      </c>
      <c r="M63" s="11">
        <f>12*L63</f>
        <v>0</v>
      </c>
      <c r="N63" s="7"/>
      <c r="O63" s="90"/>
      <c r="P63" s="90"/>
      <c r="Q63" s="90"/>
      <c r="R63" s="90"/>
      <c r="S63" s="100"/>
      <c r="T63" s="23"/>
      <c r="U63" s="99">
        <f>+E63</f>
        <v>0</v>
      </c>
      <c r="V63" s="19"/>
      <c r="W63" s="10">
        <f>+S63*$C$31</f>
        <v>0</v>
      </c>
      <c r="X63" s="10">
        <f>+U63*$C$31</f>
        <v>0</v>
      </c>
      <c r="Y63" s="11">
        <f>+W63*$C$35</f>
        <v>0</v>
      </c>
      <c r="Z63" s="11">
        <f>+X63*$C$35</f>
        <v>0</v>
      </c>
      <c r="AA63" s="10">
        <f>+W63+X63</f>
        <v>0</v>
      </c>
      <c r="AB63" s="11">
        <f>+Y63+Z63</f>
        <v>0</v>
      </c>
      <c r="AC63" s="11">
        <f>12*AB63</f>
        <v>0</v>
      </c>
    </row>
    <row r="64" spans="1:29" ht="15">
      <c r="A64" s="9"/>
      <c r="B64" s="58" t="s">
        <v>48</v>
      </c>
      <c r="C64" s="100"/>
      <c r="D64" s="23"/>
      <c r="E64" s="99"/>
      <c r="F64" s="19"/>
      <c r="G64" s="10"/>
      <c r="H64" s="10"/>
      <c r="I64" s="11"/>
      <c r="J64" s="11"/>
      <c r="K64" s="10"/>
      <c r="L64" s="11"/>
      <c r="M64" s="11"/>
      <c r="N64" s="7"/>
      <c r="O64" s="90"/>
      <c r="P64" s="90"/>
      <c r="Q64" s="90"/>
      <c r="R64" s="90"/>
      <c r="S64" s="100"/>
      <c r="T64" s="23"/>
      <c r="U64" s="99">
        <f>+E64</f>
        <v>0</v>
      </c>
      <c r="V64" s="19"/>
      <c r="W64" s="10"/>
      <c r="X64" s="10"/>
      <c r="Y64" s="11"/>
      <c r="Z64" s="11"/>
      <c r="AA64" s="10"/>
      <c r="AB64" s="11"/>
      <c r="AC64" s="11"/>
    </row>
    <row r="65" spans="1:29" ht="14.25">
      <c r="A65" s="9"/>
      <c r="B65" s="8" t="s">
        <v>41</v>
      </c>
      <c r="C65" s="116"/>
      <c r="D65" s="23"/>
      <c r="E65" s="102">
        <v>2</v>
      </c>
      <c r="F65" s="19"/>
      <c r="G65" s="10"/>
      <c r="H65" s="10"/>
      <c r="I65" s="11"/>
      <c r="J65" s="11"/>
      <c r="K65" s="10"/>
      <c r="L65" s="11"/>
      <c r="M65" s="11"/>
      <c r="N65" s="7"/>
      <c r="O65" s="90"/>
      <c r="P65" s="90"/>
      <c r="Q65" s="90"/>
      <c r="R65" s="90"/>
      <c r="S65" s="116"/>
      <c r="T65" s="23"/>
      <c r="U65" s="102">
        <v>2</v>
      </c>
      <c r="V65" s="19"/>
      <c r="W65" s="10"/>
      <c r="X65" s="10"/>
      <c r="Y65" s="11"/>
      <c r="Z65" s="11"/>
      <c r="AA65" s="10"/>
      <c r="AB65" s="11"/>
      <c r="AC65" s="11"/>
    </row>
    <row r="66" spans="1:29" ht="14.25" customHeight="1" hidden="1">
      <c r="A66" s="9"/>
      <c r="B66" s="8" t="s">
        <v>30</v>
      </c>
      <c r="C66" s="19">
        <v>4</v>
      </c>
      <c r="D66" s="23"/>
      <c r="E66" s="19">
        <f>+$C$34-E64</f>
        <v>8</v>
      </c>
      <c r="F66" s="19"/>
      <c r="G66" s="10"/>
      <c r="H66" s="10"/>
      <c r="I66" s="11"/>
      <c r="J66" s="11"/>
      <c r="K66" s="10"/>
      <c r="L66" s="11"/>
      <c r="M66" s="11"/>
      <c r="N66" s="7"/>
      <c r="O66" s="90"/>
      <c r="P66" s="90"/>
      <c r="Q66" s="90"/>
      <c r="R66" s="90"/>
      <c r="S66" s="19">
        <v>4</v>
      </c>
      <c r="T66" s="23"/>
      <c r="U66" s="19">
        <f>+$C$34-U64</f>
        <v>8</v>
      </c>
      <c r="V66" s="19"/>
      <c r="W66" s="10"/>
      <c r="X66" s="10"/>
      <c r="Y66" s="11"/>
      <c r="Z66" s="11"/>
      <c r="AA66" s="10"/>
      <c r="AB66" s="11"/>
      <c r="AC66" s="11"/>
    </row>
    <row r="67" spans="1:29" ht="14.25" customHeight="1" hidden="1">
      <c r="A67" s="9"/>
      <c r="B67" s="7" t="s">
        <v>32</v>
      </c>
      <c r="C67" s="19">
        <f>IF(C64=0,0,C65+0.75*C64+0.15*C66)</f>
        <v>0</v>
      </c>
      <c r="D67" s="23"/>
      <c r="E67" s="19">
        <f>IF(E64=0,0,E65+0.75*E64+0.15*E66)</f>
        <v>0</v>
      </c>
      <c r="F67" s="19"/>
      <c r="G67" s="10"/>
      <c r="H67" s="10"/>
      <c r="I67" s="11"/>
      <c r="J67" s="11"/>
      <c r="K67" s="10"/>
      <c r="L67" s="11"/>
      <c r="M67" s="11"/>
      <c r="N67" s="7"/>
      <c r="O67" s="90"/>
      <c r="P67" s="90"/>
      <c r="Q67" s="90"/>
      <c r="R67" s="90"/>
      <c r="S67" s="19">
        <f>IF(S64=0,0,S65+0.75*S64+0.15*S66)</f>
        <v>0</v>
      </c>
      <c r="T67" s="23"/>
      <c r="U67" s="19">
        <f>IF(U64=0,0,U65+0.75*U64+0.15*U66)</f>
        <v>0</v>
      </c>
      <c r="V67" s="19"/>
      <c r="W67" s="10"/>
      <c r="X67" s="10"/>
      <c r="Y67" s="11"/>
      <c r="Z67" s="11"/>
      <c r="AA67" s="10"/>
      <c r="AB67" s="11"/>
      <c r="AC67" s="11"/>
    </row>
    <row r="68" spans="1:29" ht="14.25" customHeight="1" hidden="1">
      <c r="A68" s="9"/>
      <c r="B68" s="7" t="s">
        <v>31</v>
      </c>
      <c r="C68" s="19"/>
      <c r="D68" s="23"/>
      <c r="E68" s="19"/>
      <c r="F68" s="19"/>
      <c r="G68" s="10"/>
      <c r="H68" s="10"/>
      <c r="I68" s="11"/>
      <c r="J68" s="11"/>
      <c r="K68" s="10"/>
      <c r="L68" s="11"/>
      <c r="M68" s="11"/>
      <c r="N68" s="7"/>
      <c r="O68" s="90"/>
      <c r="P68" s="90"/>
      <c r="Q68" s="90"/>
      <c r="R68" s="90"/>
      <c r="S68" s="19"/>
      <c r="T68" s="23"/>
      <c r="U68" s="19"/>
      <c r="V68" s="19"/>
      <c r="W68" s="10"/>
      <c r="X68" s="10"/>
      <c r="Y68" s="11"/>
      <c r="Z68" s="11"/>
      <c r="AA68" s="10"/>
      <c r="AB68" s="11"/>
      <c r="AC68" s="11"/>
    </row>
    <row r="69" spans="1:29" ht="21.75" customHeight="1">
      <c r="A69" s="7"/>
      <c r="B69" s="58" t="s">
        <v>33</v>
      </c>
      <c r="C69" s="7"/>
      <c r="D69" s="23"/>
      <c r="E69" s="7"/>
      <c r="F69" s="17"/>
      <c r="G69" s="10"/>
      <c r="H69" s="10"/>
      <c r="I69" s="11"/>
      <c r="J69" s="11"/>
      <c r="K69" s="10"/>
      <c r="L69" s="11"/>
      <c r="M69" s="11"/>
      <c r="N69" s="7"/>
      <c r="O69" s="90"/>
      <c r="P69" s="90"/>
      <c r="Q69" s="90"/>
      <c r="R69" s="90"/>
      <c r="S69" s="7"/>
      <c r="T69" s="23"/>
      <c r="U69" s="7"/>
      <c r="V69" s="17"/>
      <c r="W69" s="10"/>
      <c r="X69" s="10"/>
      <c r="Y69" s="11"/>
      <c r="Z69" s="11"/>
      <c r="AA69" s="10"/>
      <c r="AB69" s="11"/>
      <c r="AC69" s="11"/>
    </row>
    <row r="70" spans="1:29" ht="14.25">
      <c r="A70" s="7"/>
      <c r="B70" s="8" t="s">
        <v>52</v>
      </c>
      <c r="C70" s="93" t="str">
        <f>IF(P35=1,"BTU/hr","kW")</f>
        <v>BTU/hr</v>
      </c>
      <c r="D70" s="23"/>
      <c r="E70" s="93" t="str">
        <f>IF(Q35=1,"BTU/hr","kW")</f>
        <v>BTU/hr</v>
      </c>
      <c r="F70" s="17"/>
      <c r="G70" s="10"/>
      <c r="H70" s="10"/>
      <c r="I70" s="11"/>
      <c r="J70" s="11"/>
      <c r="K70" s="10"/>
      <c r="L70" s="11"/>
      <c r="M70" s="11"/>
      <c r="N70" s="44"/>
      <c r="O70" s="90"/>
      <c r="P70" s="90"/>
      <c r="Q70" s="90"/>
      <c r="R70" s="90"/>
      <c r="S70" s="93" t="str">
        <f>IF(P35=1,"BTU/hr","kW")</f>
        <v>BTU/hr</v>
      </c>
      <c r="T70" s="23"/>
      <c r="U70" s="93" t="str">
        <f>IF(AG35=1,"BTU/hr","kW")</f>
        <v>kW</v>
      </c>
      <c r="V70" s="17"/>
      <c r="W70" s="10"/>
      <c r="X70" s="10"/>
      <c r="Y70" s="11"/>
      <c r="Z70" s="11"/>
      <c r="AA70" s="10"/>
      <c r="AB70" s="11"/>
      <c r="AC70" s="11"/>
    </row>
    <row r="71" spans="1:29" ht="15">
      <c r="A71" s="7"/>
      <c r="B71" s="58" t="s">
        <v>53</v>
      </c>
      <c r="C71" s="98"/>
      <c r="D71" s="23"/>
      <c r="E71" s="99"/>
      <c r="F71" s="17"/>
      <c r="G71" s="10"/>
      <c r="H71" s="10"/>
      <c r="I71" s="11"/>
      <c r="J71" s="11"/>
      <c r="K71" s="10"/>
      <c r="L71" s="11"/>
      <c r="M71" s="11"/>
      <c r="N71" s="7"/>
      <c r="O71" s="90"/>
      <c r="P71" s="91"/>
      <c r="Q71" s="92"/>
      <c r="R71" s="90"/>
      <c r="S71" s="98"/>
      <c r="T71" s="23"/>
      <c r="U71" s="99">
        <f>+E71</f>
        <v>0</v>
      </c>
      <c r="V71" s="17"/>
      <c r="W71" s="10"/>
      <c r="X71" s="10"/>
      <c r="Y71" s="11"/>
      <c r="Z71" s="11"/>
      <c r="AA71" s="10"/>
      <c r="AB71" s="11"/>
      <c r="AC71" s="11"/>
    </row>
    <row r="72" spans="1:29" ht="14.25">
      <c r="A72" s="7"/>
      <c r="B72" s="8" t="s">
        <v>13</v>
      </c>
      <c r="C72" s="14">
        <f>IF(P35=1,C71*$C$33/100000,C71*$C$32)</f>
        <v>0</v>
      </c>
      <c r="D72" s="23"/>
      <c r="E72" s="14">
        <f>IF(Q35=1,E71*$C$33/100000,E71*$C$32)</f>
        <v>0</v>
      </c>
      <c r="F72" s="17"/>
      <c r="G72" s="10">
        <f>+C72*C67</f>
        <v>0</v>
      </c>
      <c r="H72" s="10">
        <f>+E72*E67</f>
        <v>0</v>
      </c>
      <c r="I72" s="11">
        <f>+G72*$C$35</f>
        <v>0</v>
      </c>
      <c r="J72" s="11">
        <f>+H72*$C$35</f>
        <v>0</v>
      </c>
      <c r="K72" s="10">
        <f>+G72+H72</f>
        <v>0</v>
      </c>
      <c r="L72" s="11">
        <f>+I72+J72</f>
        <v>0</v>
      </c>
      <c r="M72" s="11">
        <f>12*L72</f>
        <v>0</v>
      </c>
      <c r="N72" s="7"/>
      <c r="O72" s="90"/>
      <c r="P72" s="93"/>
      <c r="Q72" s="94"/>
      <c r="R72" s="90"/>
      <c r="S72" s="14">
        <f>IF(P35=1,S71*$C$33/100000,S71*$C$32)</f>
        <v>0</v>
      </c>
      <c r="T72" s="23"/>
      <c r="U72" s="14">
        <f>IF(AG35=1,U71*$C$33/100000,U71*$C$32)</f>
        <v>0</v>
      </c>
      <c r="V72" s="17"/>
      <c r="W72" s="10">
        <f>+S72*S67</f>
        <v>0</v>
      </c>
      <c r="X72" s="10">
        <f>+U72*U67</f>
        <v>0</v>
      </c>
      <c r="Y72" s="11">
        <f>+W72*$C$35</f>
        <v>0</v>
      </c>
      <c r="Z72" s="11">
        <f>+X72*$C$35</f>
        <v>0</v>
      </c>
      <c r="AA72" s="10">
        <f>+W72+X72</f>
        <v>0</v>
      </c>
      <c r="AB72" s="11">
        <f>+Y72+Z72</f>
        <v>0</v>
      </c>
      <c r="AC72" s="11">
        <f>12*AB72</f>
        <v>0</v>
      </c>
    </row>
    <row r="73" spans="1:29" ht="15">
      <c r="A73" s="7"/>
      <c r="B73" s="58" t="s">
        <v>28</v>
      </c>
      <c r="C73" s="99"/>
      <c r="D73" s="23"/>
      <c r="E73" s="99"/>
      <c r="F73" s="17"/>
      <c r="G73" s="10">
        <f>+C73/$C$35</f>
        <v>0</v>
      </c>
      <c r="H73" s="10">
        <f>+E73/$C$35</f>
        <v>0</v>
      </c>
      <c r="I73" s="11">
        <f>+G73*$C$35</f>
        <v>0</v>
      </c>
      <c r="J73" s="11">
        <f>+H73*$C$35</f>
        <v>0</v>
      </c>
      <c r="K73" s="10">
        <f>+G73+H73</f>
        <v>0</v>
      </c>
      <c r="L73" s="11">
        <f>+I73+J73</f>
        <v>0</v>
      </c>
      <c r="M73" s="11">
        <f>12*L73</f>
        <v>0</v>
      </c>
      <c r="N73" s="44"/>
      <c r="O73" s="90"/>
      <c r="P73" s="90"/>
      <c r="Q73" s="95"/>
      <c r="R73" s="90"/>
      <c r="S73" s="99"/>
      <c r="T73" s="23"/>
      <c r="U73" s="99">
        <f>+E73</f>
        <v>0</v>
      </c>
      <c r="V73" s="17"/>
      <c r="W73" s="10">
        <f>+S73/$C$35</f>
        <v>0</v>
      </c>
      <c r="X73" s="10">
        <f>+U73/$C$35</f>
        <v>0</v>
      </c>
      <c r="Y73" s="11">
        <f>+W73*$C$35</f>
        <v>0</v>
      </c>
      <c r="Z73" s="11">
        <f>+X73*$C$35</f>
        <v>0</v>
      </c>
      <c r="AA73" s="10">
        <f>+W73+X73</f>
        <v>0</v>
      </c>
      <c r="AB73" s="11">
        <f>+Y73+Z73</f>
        <v>0</v>
      </c>
      <c r="AC73" s="11">
        <f>12*AB73</f>
        <v>0</v>
      </c>
    </row>
    <row r="74" spans="1:29" ht="15">
      <c r="A74" s="7"/>
      <c r="B74" s="7"/>
      <c r="C74" s="15"/>
      <c r="D74" s="23"/>
      <c r="E74" s="7"/>
      <c r="F74" s="18" t="s">
        <v>14</v>
      </c>
      <c r="G74" s="12">
        <f>SUM(G63:G73)</f>
        <v>0</v>
      </c>
      <c r="H74" s="12">
        <f aca="true" t="shared" si="10" ref="H74:M74">SUM(H63:H73)</f>
        <v>0</v>
      </c>
      <c r="I74" s="12">
        <f t="shared" si="10"/>
        <v>0</v>
      </c>
      <c r="J74" s="12">
        <f t="shared" si="10"/>
        <v>0</v>
      </c>
      <c r="K74" s="12">
        <f t="shared" si="10"/>
        <v>0</v>
      </c>
      <c r="L74" s="12">
        <f t="shared" si="10"/>
        <v>0</v>
      </c>
      <c r="M74" s="12">
        <f t="shared" si="10"/>
        <v>0</v>
      </c>
      <c r="N74" s="7"/>
      <c r="O74" s="90"/>
      <c r="P74" s="90"/>
      <c r="Q74" s="90"/>
      <c r="R74" s="90"/>
      <c r="S74" s="15"/>
      <c r="T74" s="23"/>
      <c r="U74" s="7"/>
      <c r="V74" s="18" t="s">
        <v>14</v>
      </c>
      <c r="W74" s="12">
        <f aca="true" t="shared" si="11" ref="W74:AC74">SUM(W63:W73)</f>
        <v>0</v>
      </c>
      <c r="X74" s="12">
        <f t="shared" si="11"/>
        <v>0</v>
      </c>
      <c r="Y74" s="12">
        <f t="shared" si="11"/>
        <v>0</v>
      </c>
      <c r="Z74" s="12">
        <f t="shared" si="11"/>
        <v>0</v>
      </c>
      <c r="AA74" s="12">
        <f t="shared" si="11"/>
        <v>0</v>
      </c>
      <c r="AB74" s="12">
        <f t="shared" si="11"/>
        <v>0</v>
      </c>
      <c r="AC74" s="12">
        <f t="shared" si="11"/>
        <v>0</v>
      </c>
    </row>
    <row r="75" spans="1:29" ht="18.75">
      <c r="A75" s="84" t="s">
        <v>1</v>
      </c>
      <c r="B75" s="7"/>
      <c r="C75" s="15"/>
      <c r="D75" s="23"/>
      <c r="E75" s="7"/>
      <c r="F75" s="19"/>
      <c r="G75" s="10"/>
      <c r="H75" s="10"/>
      <c r="I75" s="11"/>
      <c r="J75" s="11"/>
      <c r="K75" s="10"/>
      <c r="L75" s="11"/>
      <c r="M75" s="11"/>
      <c r="N75" s="7"/>
      <c r="O75" s="90"/>
      <c r="P75" s="90"/>
      <c r="Q75" s="90"/>
      <c r="R75" s="90"/>
      <c r="S75" s="15"/>
      <c r="T75" s="23"/>
      <c r="U75" s="7"/>
      <c r="V75" s="19"/>
      <c r="W75" s="10"/>
      <c r="X75" s="10"/>
      <c r="Y75" s="11"/>
      <c r="Z75" s="11"/>
      <c r="AA75" s="10"/>
      <c r="AB75" s="11"/>
      <c r="AC75" s="11"/>
    </row>
    <row r="76" spans="1:29" ht="15">
      <c r="A76" s="7"/>
      <c r="B76" s="58" t="s">
        <v>47</v>
      </c>
      <c r="C76" s="100"/>
      <c r="D76" s="23"/>
      <c r="E76" s="99"/>
      <c r="F76" s="19"/>
      <c r="G76" s="10">
        <f>+C76*$C$31</f>
        <v>0</v>
      </c>
      <c r="H76" s="10">
        <f>+E76*$C$31</f>
        <v>0</v>
      </c>
      <c r="I76" s="11">
        <f>+G76*$C$35</f>
        <v>0</v>
      </c>
      <c r="J76" s="11">
        <f>+H76*$C$35</f>
        <v>0</v>
      </c>
      <c r="K76" s="10">
        <f>+G76+H76</f>
        <v>0</v>
      </c>
      <c r="L76" s="11">
        <f>+I76+J76</f>
        <v>0</v>
      </c>
      <c r="M76" s="11">
        <f>12*L76</f>
        <v>0</v>
      </c>
      <c r="N76" s="7"/>
      <c r="O76" s="90"/>
      <c r="P76" s="90"/>
      <c r="Q76" s="90"/>
      <c r="R76" s="90"/>
      <c r="S76" s="100"/>
      <c r="T76" s="23"/>
      <c r="U76" s="99">
        <f>+E76</f>
        <v>0</v>
      </c>
      <c r="V76" s="19"/>
      <c r="W76" s="10">
        <f>+S76*$C$31</f>
        <v>0</v>
      </c>
      <c r="X76" s="10">
        <f>+U76*$C$31</f>
        <v>0</v>
      </c>
      <c r="Y76" s="11">
        <f>+W76*$C$35</f>
        <v>0</v>
      </c>
      <c r="Z76" s="11">
        <f>+X76*$C$35</f>
        <v>0</v>
      </c>
      <c r="AA76" s="10">
        <f>+W76+X76</f>
        <v>0</v>
      </c>
      <c r="AB76" s="11">
        <f>+Y76+Z76</f>
        <v>0</v>
      </c>
      <c r="AC76" s="11">
        <f>12*AB76</f>
        <v>0</v>
      </c>
    </row>
    <row r="77" spans="1:29" ht="15">
      <c r="A77" s="24"/>
      <c r="B77" s="8" t="s">
        <v>41</v>
      </c>
      <c r="C77" s="116"/>
      <c r="D77" s="23"/>
      <c r="E77" s="103">
        <v>2</v>
      </c>
      <c r="F77" s="19"/>
      <c r="G77" s="21"/>
      <c r="H77" s="21"/>
      <c r="I77" s="11"/>
      <c r="J77" s="11"/>
      <c r="K77" s="10"/>
      <c r="L77" s="11"/>
      <c r="M77" s="11"/>
      <c r="N77" s="7"/>
      <c r="O77" s="90"/>
      <c r="P77" s="90"/>
      <c r="Q77" s="90"/>
      <c r="R77" s="90"/>
      <c r="S77" s="116"/>
      <c r="T77" s="23"/>
      <c r="U77" s="103">
        <v>2</v>
      </c>
      <c r="V77" s="19"/>
      <c r="W77" s="21"/>
      <c r="X77" s="21"/>
      <c r="Y77" s="11"/>
      <c r="Z77" s="11"/>
      <c r="AA77" s="10"/>
      <c r="AB77" s="11"/>
      <c r="AC77" s="11"/>
    </row>
    <row r="78" spans="1:29" ht="15">
      <c r="A78" s="24"/>
      <c r="B78" s="58" t="s">
        <v>40</v>
      </c>
      <c r="C78" s="100"/>
      <c r="D78" s="23"/>
      <c r="E78" s="100"/>
      <c r="F78" s="19"/>
      <c r="G78" s="10"/>
      <c r="H78" s="7"/>
      <c r="I78" s="11"/>
      <c r="J78" s="11"/>
      <c r="K78" s="10"/>
      <c r="L78" s="11"/>
      <c r="M78" s="11"/>
      <c r="N78" s="7"/>
      <c r="O78" s="90"/>
      <c r="P78" s="90"/>
      <c r="Q78" s="90"/>
      <c r="R78" s="90"/>
      <c r="S78" s="100"/>
      <c r="T78" s="23"/>
      <c r="U78" s="100">
        <f>+E78</f>
        <v>0</v>
      </c>
      <c r="V78" s="19"/>
      <c r="W78" s="10"/>
      <c r="X78" s="7"/>
      <c r="Y78" s="11"/>
      <c r="Z78" s="11"/>
      <c r="AA78" s="10"/>
      <c r="AB78" s="11"/>
      <c r="AC78" s="11"/>
    </row>
    <row r="79" spans="1:29" ht="14.25" customHeight="1" hidden="1">
      <c r="A79" s="7"/>
      <c r="B79" s="8" t="s">
        <v>35</v>
      </c>
      <c r="C79" s="19">
        <f>+$C$34-C78</f>
        <v>8</v>
      </c>
      <c r="D79" s="23"/>
      <c r="E79" s="19">
        <f>+$C$34-E78</f>
        <v>8</v>
      </c>
      <c r="F79" s="19" t="s">
        <v>29</v>
      </c>
      <c r="G79" s="10"/>
      <c r="H79" s="7"/>
      <c r="I79" s="11"/>
      <c r="J79" s="11"/>
      <c r="K79" s="10"/>
      <c r="L79" s="11"/>
      <c r="M79" s="11"/>
      <c r="N79" s="7"/>
      <c r="O79" s="90"/>
      <c r="P79" s="90"/>
      <c r="Q79" s="90"/>
      <c r="R79" s="90"/>
      <c r="S79" s="19">
        <f>+$C$34-S78</f>
        <v>8</v>
      </c>
      <c r="T79" s="23"/>
      <c r="U79" s="19">
        <f>+$C$34-U78</f>
        <v>8</v>
      </c>
      <c r="V79" s="19" t="s">
        <v>29</v>
      </c>
      <c r="W79" s="10"/>
      <c r="X79" s="7"/>
      <c r="Y79" s="11"/>
      <c r="Z79" s="11"/>
      <c r="AA79" s="10"/>
      <c r="AB79" s="11"/>
      <c r="AC79" s="11"/>
    </row>
    <row r="80" spans="1:29" ht="14.25" customHeight="1" hidden="1">
      <c r="A80" s="7"/>
      <c r="B80" s="8" t="s">
        <v>7</v>
      </c>
      <c r="C80" s="19">
        <v>10</v>
      </c>
      <c r="D80" s="23"/>
      <c r="E80" s="19">
        <f>IF(E78=0,0,E82+0.75*E78+0.15*E79)</f>
        <v>0</v>
      </c>
      <c r="F80" s="22"/>
      <c r="G80" s="10"/>
      <c r="H80" s="7"/>
      <c r="I80" s="11"/>
      <c r="J80" s="11"/>
      <c r="K80" s="10"/>
      <c r="L80" s="11"/>
      <c r="M80" s="11"/>
      <c r="N80" s="7"/>
      <c r="O80" s="90"/>
      <c r="P80" s="90"/>
      <c r="Q80" s="90"/>
      <c r="R80" s="90"/>
      <c r="S80" s="19">
        <v>10</v>
      </c>
      <c r="T80" s="23"/>
      <c r="U80" s="19">
        <f>IF(U78=0,0,U82+0.75*U78+0.15*U79)</f>
        <v>0</v>
      </c>
      <c r="V80" s="22"/>
      <c r="W80" s="10"/>
      <c r="X80" s="7"/>
      <c r="Y80" s="11"/>
      <c r="Z80" s="11"/>
      <c r="AA80" s="10"/>
      <c r="AB80" s="11"/>
      <c r="AC80" s="11"/>
    </row>
    <row r="81" spans="1:29" ht="14.25" customHeight="1" hidden="1">
      <c r="A81" s="7"/>
      <c r="B81" s="8" t="s">
        <v>36</v>
      </c>
      <c r="C81" s="19"/>
      <c r="D81" s="23"/>
      <c r="E81" s="19"/>
      <c r="F81" s="22"/>
      <c r="G81" s="10"/>
      <c r="H81" s="7"/>
      <c r="I81" s="11"/>
      <c r="J81" s="11"/>
      <c r="K81" s="10"/>
      <c r="L81" s="11"/>
      <c r="M81" s="11"/>
      <c r="N81" s="7"/>
      <c r="O81" s="90"/>
      <c r="P81" s="90"/>
      <c r="Q81" s="90"/>
      <c r="R81" s="90"/>
      <c r="S81" s="19"/>
      <c r="T81" s="23"/>
      <c r="U81" s="19"/>
      <c r="V81" s="22"/>
      <c r="W81" s="10"/>
      <c r="X81" s="7"/>
      <c r="Y81" s="11"/>
      <c r="Z81" s="11"/>
      <c r="AA81" s="10"/>
      <c r="AB81" s="11"/>
      <c r="AC81" s="11"/>
    </row>
    <row r="82" spans="1:29" ht="21" customHeight="1">
      <c r="A82" s="7"/>
      <c r="B82" s="58" t="s">
        <v>33</v>
      </c>
      <c r="C82" s="7"/>
      <c r="D82" s="23"/>
      <c r="E82" s="7"/>
      <c r="F82" s="17"/>
      <c r="G82" s="10"/>
      <c r="H82" s="7"/>
      <c r="I82" s="11"/>
      <c r="J82" s="11"/>
      <c r="K82" s="10"/>
      <c r="L82" s="11"/>
      <c r="M82" s="11"/>
      <c r="N82" s="7"/>
      <c r="O82" s="90"/>
      <c r="P82" s="90"/>
      <c r="Q82" s="90"/>
      <c r="R82" s="90"/>
      <c r="S82" s="7"/>
      <c r="T82" s="23"/>
      <c r="U82" s="7"/>
      <c r="V82" s="17"/>
      <c r="W82" s="10"/>
      <c r="X82" s="7"/>
      <c r="Y82" s="11"/>
      <c r="Z82" s="11"/>
      <c r="AA82" s="10"/>
      <c r="AB82" s="11"/>
      <c r="AC82" s="11"/>
    </row>
    <row r="83" spans="1:29" ht="14.25">
      <c r="A83" s="7"/>
      <c r="B83" s="8" t="s">
        <v>52</v>
      </c>
      <c r="C83" s="93" t="str">
        <f>IF(P39=1,"BTU/hr","kW")</f>
        <v>BTU/hr</v>
      </c>
      <c r="D83" s="23"/>
      <c r="E83" s="93" t="str">
        <f>IF(Q39=1,"BTU/hr","kW")</f>
        <v>BTU/hr</v>
      </c>
      <c r="F83" s="17"/>
      <c r="G83" s="10"/>
      <c r="H83" s="10"/>
      <c r="I83" s="11"/>
      <c r="J83" s="11"/>
      <c r="K83" s="10"/>
      <c r="L83" s="11"/>
      <c r="M83" s="11"/>
      <c r="N83" s="7"/>
      <c r="O83" s="90"/>
      <c r="P83" s="90"/>
      <c r="Q83" s="90"/>
      <c r="R83" s="90"/>
      <c r="S83" s="93" t="str">
        <f>IF(P39=1,"BTU/hr","kW")</f>
        <v>BTU/hr</v>
      </c>
      <c r="T83" s="23"/>
      <c r="U83" s="93" t="str">
        <f>IF(AG39=1,"BTU/hr","kW")</f>
        <v>kW</v>
      </c>
      <c r="V83" s="17"/>
      <c r="W83" s="10"/>
      <c r="X83" s="10"/>
      <c r="Y83" s="11"/>
      <c r="Z83" s="11"/>
      <c r="AA83" s="10"/>
      <c r="AB83" s="11"/>
      <c r="AC83" s="11"/>
    </row>
    <row r="84" spans="1:29" ht="15">
      <c r="A84" s="7"/>
      <c r="B84" s="58" t="s">
        <v>53</v>
      </c>
      <c r="C84" s="100"/>
      <c r="D84" s="23"/>
      <c r="E84" s="100"/>
      <c r="F84" s="17"/>
      <c r="G84" s="10"/>
      <c r="H84" s="10"/>
      <c r="I84" s="11"/>
      <c r="J84" s="11"/>
      <c r="K84" s="10"/>
      <c r="L84" s="11"/>
      <c r="M84" s="11"/>
      <c r="N84" s="7"/>
      <c r="O84" s="90"/>
      <c r="P84" s="90"/>
      <c r="Q84" s="90"/>
      <c r="R84" s="90"/>
      <c r="S84" s="100"/>
      <c r="T84" s="23"/>
      <c r="U84" s="100">
        <f>+E84</f>
        <v>0</v>
      </c>
      <c r="V84" s="17"/>
      <c r="W84" s="10"/>
      <c r="X84" s="10"/>
      <c r="Y84" s="11"/>
      <c r="Z84" s="11"/>
      <c r="AA84" s="10"/>
      <c r="AB84" s="11"/>
      <c r="AC84" s="11"/>
    </row>
    <row r="85" spans="1:29" ht="14.25">
      <c r="A85" s="7"/>
      <c r="B85" s="8" t="s">
        <v>13</v>
      </c>
      <c r="C85" s="14">
        <f>IF(P39=1,C84*$C$33/100000,C84*$C$32)</f>
        <v>0</v>
      </c>
      <c r="D85" s="23"/>
      <c r="E85" s="14">
        <f>IF(Q39=1,E84*$C$33/100000,E84*$C$32)</f>
        <v>0</v>
      </c>
      <c r="F85" s="17"/>
      <c r="G85" s="10">
        <f>+C85*C80</f>
        <v>0</v>
      </c>
      <c r="H85" s="10">
        <f>+E85*E80</f>
        <v>0</v>
      </c>
      <c r="I85" s="11">
        <f>+G85*$C$35</f>
        <v>0</v>
      </c>
      <c r="J85" s="11">
        <f>+H85*$C$35</f>
        <v>0</v>
      </c>
      <c r="K85" s="10">
        <f>+G85+H85</f>
        <v>0</v>
      </c>
      <c r="L85" s="11">
        <f>+I85+J85</f>
        <v>0</v>
      </c>
      <c r="M85" s="11">
        <f>12*L85</f>
        <v>0</v>
      </c>
      <c r="N85" s="7"/>
      <c r="O85" s="90"/>
      <c r="P85" s="90"/>
      <c r="Q85" s="90"/>
      <c r="R85" s="90"/>
      <c r="S85" s="14">
        <f>IF(P39=1,S84*$C$33/100000,S84*$C$32)</f>
        <v>0</v>
      </c>
      <c r="T85" s="23"/>
      <c r="U85" s="14">
        <f>IF(AG39=1,U84*$C$33/100000,U84*$C$32)</f>
        <v>0</v>
      </c>
      <c r="V85" s="17"/>
      <c r="W85" s="10">
        <f>+S85*S80</f>
        <v>0</v>
      </c>
      <c r="X85" s="10">
        <f>+U85*U80</f>
        <v>0</v>
      </c>
      <c r="Y85" s="11">
        <f>+W85*$C$35</f>
        <v>0</v>
      </c>
      <c r="Z85" s="11">
        <f>+X85*$C$35</f>
        <v>0</v>
      </c>
      <c r="AA85" s="10">
        <f>+W85+X85</f>
        <v>0</v>
      </c>
      <c r="AB85" s="11">
        <f>+Y85+Z85</f>
        <v>0</v>
      </c>
      <c r="AC85" s="11">
        <f>12*AB85</f>
        <v>0</v>
      </c>
    </row>
    <row r="86" spans="1:29" ht="14.25">
      <c r="A86" s="7"/>
      <c r="B86" s="7"/>
      <c r="C86" s="23"/>
      <c r="D86" s="23"/>
      <c r="E86" s="23"/>
      <c r="F86" s="23"/>
      <c r="G86" s="10"/>
      <c r="H86" s="10"/>
      <c r="I86" s="11"/>
      <c r="J86" s="11"/>
      <c r="K86" s="10"/>
      <c r="L86" s="11"/>
      <c r="M86" s="11"/>
      <c r="N86" s="7"/>
      <c r="O86" s="90"/>
      <c r="P86" s="90"/>
      <c r="Q86" s="90"/>
      <c r="R86" s="90"/>
      <c r="S86" s="23"/>
      <c r="T86" s="23"/>
      <c r="U86" s="23"/>
      <c r="V86" s="23"/>
      <c r="W86" s="10"/>
      <c r="X86" s="10"/>
      <c r="Y86" s="11"/>
      <c r="Z86" s="11"/>
      <c r="AA86" s="10"/>
      <c r="AB86" s="11"/>
      <c r="AC86" s="11"/>
    </row>
    <row r="87" spans="1:29" ht="15">
      <c r="A87" s="7"/>
      <c r="B87" s="58" t="s">
        <v>44</v>
      </c>
      <c r="C87" s="104"/>
      <c r="D87" s="23"/>
      <c r="E87" s="104"/>
      <c r="F87" s="16"/>
      <c r="G87" s="10">
        <f>+C87*0.75/0.9*C78*0.5*$C$32</f>
        <v>0</v>
      </c>
      <c r="H87" s="10">
        <f>+E87*0.75/0.9*E78*0.5*$C$32</f>
        <v>0</v>
      </c>
      <c r="I87" s="11">
        <f>+G87*$C$35</f>
        <v>0</v>
      </c>
      <c r="J87" s="11">
        <f>+H87*$C$35</f>
        <v>0</v>
      </c>
      <c r="K87" s="10">
        <f>+G87+H87</f>
        <v>0</v>
      </c>
      <c r="L87" s="11">
        <f>+I87+J87</f>
        <v>0</v>
      </c>
      <c r="M87" s="11">
        <f>12*L87</f>
        <v>0</v>
      </c>
      <c r="N87" s="7"/>
      <c r="O87" s="90"/>
      <c r="P87" s="90"/>
      <c r="Q87" s="90"/>
      <c r="R87" s="90"/>
      <c r="S87" s="104"/>
      <c r="T87" s="23"/>
      <c r="U87" s="104">
        <f>+E87</f>
        <v>0</v>
      </c>
      <c r="V87" s="16"/>
      <c r="W87" s="10">
        <f>+S87*0.75/0.9*S78*0.5*$C$32</f>
        <v>0</v>
      </c>
      <c r="X87" s="10">
        <f>+U87*0.75/0.9*U78*0.5*$C$32</f>
        <v>0</v>
      </c>
      <c r="Y87" s="11">
        <f>+W87*$C$35</f>
        <v>0</v>
      </c>
      <c r="Z87" s="11">
        <f>+X87*$C$35</f>
        <v>0</v>
      </c>
      <c r="AA87" s="10">
        <f>+W87+X87</f>
        <v>0</v>
      </c>
      <c r="AB87" s="11">
        <f>+Y87+Z87</f>
        <v>0</v>
      </c>
      <c r="AC87" s="11">
        <f>12*AB87</f>
        <v>0</v>
      </c>
    </row>
    <row r="88" spans="1:29" ht="14.25">
      <c r="A88" s="7"/>
      <c r="B88" s="66" t="s">
        <v>45</v>
      </c>
      <c r="C88" s="73"/>
      <c r="D88" s="23"/>
      <c r="E88" s="73"/>
      <c r="F88" s="16"/>
      <c r="G88" s="10"/>
      <c r="H88" s="10"/>
      <c r="I88" s="11"/>
      <c r="J88" s="11"/>
      <c r="K88" s="10"/>
      <c r="L88" s="11"/>
      <c r="M88" s="11"/>
      <c r="N88" s="7"/>
      <c r="O88" s="90"/>
      <c r="P88" s="90"/>
      <c r="Q88" s="90"/>
      <c r="R88" s="90"/>
      <c r="S88" s="73"/>
      <c r="T88" s="23"/>
      <c r="U88" s="73"/>
      <c r="V88" s="16"/>
      <c r="W88" s="10"/>
      <c r="X88" s="10"/>
      <c r="Y88" s="11"/>
      <c r="Z88" s="11"/>
      <c r="AA88" s="10"/>
      <c r="AB88" s="11"/>
      <c r="AC88" s="11"/>
    </row>
    <row r="89" spans="1:29" ht="15">
      <c r="A89" s="7"/>
      <c r="B89" s="58" t="s">
        <v>38</v>
      </c>
      <c r="C89" s="104"/>
      <c r="D89" s="23"/>
      <c r="E89" s="104"/>
      <c r="F89" s="22"/>
      <c r="G89" s="10"/>
      <c r="H89" s="10"/>
      <c r="I89" s="11"/>
      <c r="J89" s="11"/>
      <c r="K89" s="10"/>
      <c r="L89" s="11"/>
      <c r="M89" s="11"/>
      <c r="N89" s="7"/>
      <c r="O89" s="90"/>
      <c r="P89" s="90"/>
      <c r="Q89" s="90"/>
      <c r="R89" s="90"/>
      <c r="S89" s="104"/>
      <c r="T89" s="23"/>
      <c r="U89" s="104">
        <f>+E89</f>
        <v>0</v>
      </c>
      <c r="V89" s="22"/>
      <c r="W89" s="10"/>
      <c r="X89" s="10"/>
      <c r="Y89" s="11"/>
      <c r="Z89" s="11"/>
      <c r="AA89" s="10"/>
      <c r="AB89" s="11"/>
      <c r="AC89" s="11"/>
    </row>
    <row r="90" spans="1:29" ht="15">
      <c r="A90" s="7"/>
      <c r="B90" s="58" t="s">
        <v>39</v>
      </c>
      <c r="C90" s="104"/>
      <c r="D90" s="23"/>
      <c r="E90" s="104"/>
      <c r="F90" s="22"/>
      <c r="G90" s="10">
        <f>+C89*$C$31*C90/12/$C$35</f>
        <v>0</v>
      </c>
      <c r="H90" s="10">
        <f>+E89*$C$31*E90/12/$C$35</f>
        <v>0</v>
      </c>
      <c r="I90" s="11">
        <f>+G90*$C$35</f>
        <v>0</v>
      </c>
      <c r="J90" s="11">
        <f>+H90*$C$35</f>
        <v>0</v>
      </c>
      <c r="K90" s="10">
        <f>+G90+H90</f>
        <v>0</v>
      </c>
      <c r="L90" s="11">
        <f>+I90+J90</f>
        <v>0</v>
      </c>
      <c r="M90" s="11">
        <f>12*L90</f>
        <v>0</v>
      </c>
      <c r="N90" s="7"/>
      <c r="O90" s="90"/>
      <c r="P90" s="90"/>
      <c r="Q90" s="90"/>
      <c r="R90" s="90"/>
      <c r="S90" s="104"/>
      <c r="T90" s="23"/>
      <c r="U90" s="104">
        <f>+E90</f>
        <v>0</v>
      </c>
      <c r="V90" s="22"/>
      <c r="W90" s="10">
        <f>+S89*$C$31*S90/12/$C$35</f>
        <v>0</v>
      </c>
      <c r="X90" s="10">
        <f>+U89*$C$31*U90/12/$C$35</f>
        <v>0</v>
      </c>
      <c r="Y90" s="11">
        <f>+W90*$C$35</f>
        <v>0</v>
      </c>
      <c r="Z90" s="11">
        <f>+X90*$C$35</f>
        <v>0</v>
      </c>
      <c r="AA90" s="10">
        <f>+W90+X90</f>
        <v>0</v>
      </c>
      <c r="AB90" s="11">
        <f>+Y90+Z90</f>
        <v>0</v>
      </c>
      <c r="AC90" s="11">
        <f>12*AB90</f>
        <v>0</v>
      </c>
    </row>
    <row r="91" spans="1:29" ht="15">
      <c r="A91" s="24"/>
      <c r="B91" s="7"/>
      <c r="C91" s="22"/>
      <c r="D91" s="23"/>
      <c r="E91" s="22"/>
      <c r="F91" s="22"/>
      <c r="G91" s="10"/>
      <c r="H91" s="10"/>
      <c r="I91" s="11"/>
      <c r="J91" s="11"/>
      <c r="K91" s="10"/>
      <c r="L91" s="11"/>
      <c r="M91" s="11"/>
      <c r="N91" s="7"/>
      <c r="O91" s="90"/>
      <c r="P91" s="90"/>
      <c r="Q91" s="90"/>
      <c r="R91" s="90"/>
      <c r="S91" s="22"/>
      <c r="T91" s="23"/>
      <c r="U91" s="22"/>
      <c r="V91" s="22"/>
      <c r="W91" s="10"/>
      <c r="X91" s="10"/>
      <c r="Y91" s="11"/>
      <c r="Z91" s="11"/>
      <c r="AA91" s="10"/>
      <c r="AB91" s="11"/>
      <c r="AC91" s="11"/>
    </row>
    <row r="92" spans="1:29" ht="15">
      <c r="A92" s="24"/>
      <c r="B92" s="58" t="s">
        <v>28</v>
      </c>
      <c r="C92" s="99"/>
      <c r="D92" s="23"/>
      <c r="E92" s="99"/>
      <c r="F92" s="17"/>
      <c r="G92" s="10">
        <f>+C92/$C$35</f>
        <v>0</v>
      </c>
      <c r="H92" s="10">
        <f>+E92/$C$35</f>
        <v>0</v>
      </c>
      <c r="I92" s="11">
        <f>+G92*$C$35</f>
        <v>0</v>
      </c>
      <c r="J92" s="11">
        <f>+H92*$C$35</f>
        <v>0</v>
      </c>
      <c r="K92" s="10">
        <f>+G92+H92</f>
        <v>0</v>
      </c>
      <c r="L92" s="11">
        <f>+I92+J92</f>
        <v>0</v>
      </c>
      <c r="M92" s="11">
        <f>12*L92</f>
        <v>0</v>
      </c>
      <c r="N92" s="7"/>
      <c r="O92" s="90"/>
      <c r="P92" s="90"/>
      <c r="Q92" s="90"/>
      <c r="R92" s="90"/>
      <c r="S92" s="99"/>
      <c r="T92" s="23"/>
      <c r="U92" s="99">
        <f>+E92</f>
        <v>0</v>
      </c>
      <c r="V92" s="17"/>
      <c r="W92" s="10">
        <f>+S92/$C$35</f>
        <v>0</v>
      </c>
      <c r="X92" s="10">
        <f>+U92/$C$35</f>
        <v>0</v>
      </c>
      <c r="Y92" s="11">
        <f>+W92*$C$35</f>
        <v>0</v>
      </c>
      <c r="Z92" s="11">
        <f>+X92*$C$35</f>
        <v>0</v>
      </c>
      <c r="AA92" s="10">
        <f>+W92+X92</f>
        <v>0</v>
      </c>
      <c r="AB92" s="11">
        <f>+Y92+Z92</f>
        <v>0</v>
      </c>
      <c r="AC92" s="11">
        <f>12*AB92</f>
        <v>0</v>
      </c>
    </row>
    <row r="93" spans="1:29" ht="15">
      <c r="A93" s="24"/>
      <c r="B93" s="58"/>
      <c r="C93" s="23"/>
      <c r="D93" s="23"/>
      <c r="E93" s="23"/>
      <c r="F93" s="18" t="s">
        <v>14</v>
      </c>
      <c r="G93" s="12">
        <f aca="true" t="shared" si="12" ref="G93:M93">SUM(G76:G92)</f>
        <v>0</v>
      </c>
      <c r="H93" s="12">
        <f t="shared" si="12"/>
        <v>0</v>
      </c>
      <c r="I93" s="12">
        <f t="shared" si="12"/>
        <v>0</v>
      </c>
      <c r="J93" s="12">
        <f t="shared" si="12"/>
        <v>0</v>
      </c>
      <c r="K93" s="12">
        <f t="shared" si="12"/>
        <v>0</v>
      </c>
      <c r="L93" s="12">
        <f t="shared" si="12"/>
        <v>0</v>
      </c>
      <c r="M93" s="12">
        <f t="shared" si="12"/>
        <v>0</v>
      </c>
      <c r="N93" s="7"/>
      <c r="O93" s="90"/>
      <c r="P93" s="90"/>
      <c r="Q93" s="90"/>
      <c r="R93" s="90"/>
      <c r="S93" s="23"/>
      <c r="T93" s="23"/>
      <c r="U93" s="23"/>
      <c r="V93" s="18" t="s">
        <v>14</v>
      </c>
      <c r="W93" s="12">
        <f aca="true" t="shared" si="13" ref="W93:AC93">SUM(W76:W92)</f>
        <v>0</v>
      </c>
      <c r="X93" s="12">
        <f t="shared" si="13"/>
        <v>0</v>
      </c>
      <c r="Y93" s="12">
        <f t="shared" si="13"/>
        <v>0</v>
      </c>
      <c r="Z93" s="12">
        <f t="shared" si="13"/>
        <v>0</v>
      </c>
      <c r="AA93" s="12">
        <f t="shared" si="13"/>
        <v>0</v>
      </c>
      <c r="AB93" s="12">
        <f t="shared" si="13"/>
        <v>0</v>
      </c>
      <c r="AC93" s="12">
        <f t="shared" si="13"/>
        <v>0</v>
      </c>
    </row>
    <row r="94" spans="1:29" ht="18.75">
      <c r="A94" s="85" t="s">
        <v>66</v>
      </c>
      <c r="B94" s="58"/>
      <c r="C94" s="23"/>
      <c r="D94" s="23"/>
      <c r="E94" s="23"/>
      <c r="F94" s="17"/>
      <c r="G94" s="10"/>
      <c r="H94" s="10"/>
      <c r="I94" s="11"/>
      <c r="J94" s="11"/>
      <c r="K94" s="10"/>
      <c r="L94" s="11"/>
      <c r="M94" s="11"/>
      <c r="N94" s="7"/>
      <c r="O94" s="90"/>
      <c r="P94" s="90"/>
      <c r="Q94" s="90"/>
      <c r="R94" s="90"/>
      <c r="S94" s="23"/>
      <c r="T94" s="23"/>
      <c r="U94" s="23"/>
      <c r="V94" s="17"/>
      <c r="W94" s="10"/>
      <c r="X94" s="10"/>
      <c r="Y94" s="11"/>
      <c r="Z94" s="11"/>
      <c r="AA94" s="10"/>
      <c r="AB94" s="11"/>
      <c r="AC94" s="11"/>
    </row>
    <row r="95" spans="1:29" ht="18">
      <c r="A95" s="74"/>
      <c r="B95" s="83" t="s">
        <v>67</v>
      </c>
      <c r="C95" s="23"/>
      <c r="D95" s="23"/>
      <c r="E95" s="23"/>
      <c r="F95" s="17"/>
      <c r="G95" s="10"/>
      <c r="H95" s="10"/>
      <c r="I95" s="11"/>
      <c r="J95" s="11"/>
      <c r="K95" s="10"/>
      <c r="L95" s="11"/>
      <c r="M95" s="11"/>
      <c r="N95" s="7"/>
      <c r="O95" s="90"/>
      <c r="P95" s="90"/>
      <c r="Q95" s="90"/>
      <c r="R95" s="90"/>
      <c r="S95" s="23"/>
      <c r="T95" s="23"/>
      <c r="U95" s="23"/>
      <c r="V95" s="17"/>
      <c r="W95" s="10"/>
      <c r="X95" s="10"/>
      <c r="Y95" s="11"/>
      <c r="Z95" s="11"/>
      <c r="AA95" s="10"/>
      <c r="AB95" s="11"/>
      <c r="AC95" s="11"/>
    </row>
    <row r="96" spans="1:29" ht="15">
      <c r="A96" s="24"/>
      <c r="B96" s="58" t="s">
        <v>56</v>
      </c>
      <c r="C96" s="104"/>
      <c r="D96" s="23"/>
      <c r="E96" s="104"/>
      <c r="F96" s="17"/>
      <c r="G96" s="10">
        <f>+C96*$C$31</f>
        <v>0</v>
      </c>
      <c r="H96" s="10">
        <f>+E96*$C$31</f>
        <v>0</v>
      </c>
      <c r="I96" s="11">
        <f>+G96*$C$35</f>
        <v>0</v>
      </c>
      <c r="J96" s="11">
        <f>+H96*$C$35</f>
        <v>0</v>
      </c>
      <c r="K96" s="10">
        <f>+G96+H96</f>
        <v>0</v>
      </c>
      <c r="L96" s="11">
        <f>+I96+J96</f>
        <v>0</v>
      </c>
      <c r="M96" s="11">
        <f>12*L96</f>
        <v>0</v>
      </c>
      <c r="N96" s="7"/>
      <c r="O96" s="90"/>
      <c r="P96" s="90"/>
      <c r="Q96" s="90"/>
      <c r="R96" s="90"/>
      <c r="S96" s="104">
        <v>0</v>
      </c>
      <c r="T96" s="23"/>
      <c r="U96" s="104">
        <f>+E96</f>
        <v>0</v>
      </c>
      <c r="V96" s="17"/>
      <c r="W96" s="10">
        <f>+S96*$C$31</f>
        <v>0</v>
      </c>
      <c r="X96" s="10">
        <f>+U96*$C$31</f>
        <v>0</v>
      </c>
      <c r="Y96" s="11">
        <f>+W96*$C$35</f>
        <v>0</v>
      </c>
      <c r="Z96" s="11">
        <f>+X96*$C$35</f>
        <v>0</v>
      </c>
      <c r="AA96" s="10">
        <f>+W96+X96</f>
        <v>0</v>
      </c>
      <c r="AB96" s="11">
        <f>+Y96+Z96</f>
        <v>0</v>
      </c>
      <c r="AC96" s="11">
        <f>12*AB96</f>
        <v>0</v>
      </c>
    </row>
    <row r="97" spans="1:29" ht="15">
      <c r="A97" s="24"/>
      <c r="B97" s="58" t="s">
        <v>57</v>
      </c>
      <c r="C97" s="104"/>
      <c r="D97" s="23"/>
      <c r="E97" s="104"/>
      <c r="F97" s="17"/>
      <c r="G97" s="10"/>
      <c r="H97" s="10"/>
      <c r="I97" s="11"/>
      <c r="J97" s="11"/>
      <c r="K97" s="10"/>
      <c r="L97" s="11"/>
      <c r="M97" s="11"/>
      <c r="N97" s="7"/>
      <c r="O97" s="90"/>
      <c r="P97" s="90"/>
      <c r="Q97" s="90"/>
      <c r="R97" s="90"/>
      <c r="S97" s="104"/>
      <c r="T97" s="23"/>
      <c r="U97" s="104">
        <f>+E97</f>
        <v>0</v>
      </c>
      <c r="V97" s="17"/>
      <c r="W97" s="10"/>
      <c r="X97" s="10"/>
      <c r="Y97" s="11"/>
      <c r="Z97" s="11"/>
      <c r="AA97" s="10"/>
      <c r="AB97" s="11"/>
      <c r="AC97" s="11"/>
    </row>
    <row r="98" spans="1:29" ht="15">
      <c r="A98" s="24"/>
      <c r="B98" s="58" t="s">
        <v>33</v>
      </c>
      <c r="C98" s="23"/>
      <c r="D98" s="23"/>
      <c r="E98" s="23"/>
      <c r="F98" s="17"/>
      <c r="G98" s="10"/>
      <c r="H98" s="10"/>
      <c r="I98" s="11"/>
      <c r="J98" s="11"/>
      <c r="K98" s="10"/>
      <c r="L98" s="11"/>
      <c r="M98" s="11"/>
      <c r="N98" s="7"/>
      <c r="O98" s="90"/>
      <c r="P98" s="90"/>
      <c r="Q98" s="90"/>
      <c r="R98" s="90"/>
      <c r="S98" s="23"/>
      <c r="T98" s="23"/>
      <c r="U98" s="23"/>
      <c r="V98" s="17"/>
      <c r="W98" s="10"/>
      <c r="X98" s="10"/>
      <c r="Y98" s="11"/>
      <c r="Z98" s="11"/>
      <c r="AA98" s="10"/>
      <c r="AB98" s="11"/>
      <c r="AC98" s="11"/>
    </row>
    <row r="99" spans="1:29" ht="18">
      <c r="A99" s="62"/>
      <c r="B99" s="58" t="s">
        <v>53</v>
      </c>
      <c r="C99" s="104"/>
      <c r="D99" s="23"/>
      <c r="E99" s="104"/>
      <c r="F99" s="17"/>
      <c r="G99" s="10"/>
      <c r="H99" s="10"/>
      <c r="I99" s="11"/>
      <c r="J99" s="11"/>
      <c r="K99" s="10"/>
      <c r="L99" s="11"/>
      <c r="M99" s="11"/>
      <c r="N99" s="7"/>
      <c r="O99" s="90"/>
      <c r="P99" s="90"/>
      <c r="Q99" s="90"/>
      <c r="R99" s="90"/>
      <c r="S99" s="104"/>
      <c r="T99" s="23"/>
      <c r="U99" s="104">
        <f>+E99</f>
        <v>0</v>
      </c>
      <c r="V99" s="17"/>
      <c r="W99" s="10"/>
      <c r="X99" s="10"/>
      <c r="Y99" s="11"/>
      <c r="Z99" s="11"/>
      <c r="AA99" s="10"/>
      <c r="AB99" s="11"/>
      <c r="AC99" s="11"/>
    </row>
    <row r="100" spans="1:29" ht="15">
      <c r="A100" s="24"/>
      <c r="B100" s="66" t="s">
        <v>13</v>
      </c>
      <c r="C100" s="14">
        <f>IF(P40=1,C99*$C$33/100000,C99*$C$32)</f>
        <v>0</v>
      </c>
      <c r="D100" s="23"/>
      <c r="E100" s="14">
        <f>IF(P40=1,E99*$C$33/100000,E99*$C$32)</f>
        <v>0</v>
      </c>
      <c r="F100" s="17"/>
      <c r="G100" s="10">
        <f>+C100*$C$34</f>
        <v>0</v>
      </c>
      <c r="H100" s="10">
        <f>+E100*$C$34</f>
        <v>0</v>
      </c>
      <c r="I100" s="11">
        <f>+G100*$C$35</f>
        <v>0</v>
      </c>
      <c r="J100" s="11">
        <f>+H100*$C$35</f>
        <v>0</v>
      </c>
      <c r="K100" s="10">
        <f>+G100+H100</f>
        <v>0</v>
      </c>
      <c r="L100" s="11">
        <f>+I100+J100</f>
        <v>0</v>
      </c>
      <c r="M100" s="11">
        <f>12*L100</f>
        <v>0</v>
      </c>
      <c r="N100" s="7"/>
      <c r="O100" s="90"/>
      <c r="P100" s="90"/>
      <c r="Q100" s="90"/>
      <c r="R100" s="90"/>
      <c r="S100" s="14">
        <f>IF(P40=1,S99*$C$33/100000,S99*$C$32)</f>
        <v>0</v>
      </c>
      <c r="T100" s="23"/>
      <c r="U100" s="14">
        <f>IF(AF40=1,U99*$C$33/100000,U99*$C$32)</f>
        <v>0</v>
      </c>
      <c r="V100" s="17"/>
      <c r="W100" s="10">
        <f>+S100*$C$34</f>
        <v>0</v>
      </c>
      <c r="X100" s="10">
        <f>+U100*$C$34</f>
        <v>0</v>
      </c>
      <c r="Y100" s="11">
        <f>+W100*$C$35</f>
        <v>0</v>
      </c>
      <c r="Z100" s="11">
        <f>+X100*$C$35</f>
        <v>0</v>
      </c>
      <c r="AA100" s="10">
        <f>+W100+X100</f>
        <v>0</v>
      </c>
      <c r="AB100" s="11">
        <f>+Y100+Z100</f>
        <v>0</v>
      </c>
      <c r="AC100" s="11">
        <f>12*AB100</f>
        <v>0</v>
      </c>
    </row>
    <row r="101" spans="1:29" ht="16.5">
      <c r="A101" s="24"/>
      <c r="B101" s="83" t="s">
        <v>58</v>
      </c>
      <c r="C101" s="23"/>
      <c r="D101" s="23"/>
      <c r="E101" s="23"/>
      <c r="F101" s="17"/>
      <c r="G101" s="10"/>
      <c r="H101" s="10"/>
      <c r="I101" s="11"/>
      <c r="J101" s="11"/>
      <c r="K101" s="10"/>
      <c r="L101" s="11"/>
      <c r="M101" s="11"/>
      <c r="N101" s="7"/>
      <c r="O101" s="90"/>
      <c r="P101" s="90"/>
      <c r="Q101" s="90"/>
      <c r="R101" s="90"/>
      <c r="S101" s="23"/>
      <c r="T101" s="23"/>
      <c r="U101" s="23"/>
      <c r="V101" s="17"/>
      <c r="W101" s="10"/>
      <c r="X101" s="10"/>
      <c r="Y101" s="11"/>
      <c r="Z101" s="11"/>
      <c r="AA101" s="10"/>
      <c r="AB101" s="11"/>
      <c r="AC101" s="11"/>
    </row>
    <row r="102" spans="1:29" ht="15">
      <c r="A102" s="24"/>
      <c r="B102" s="58" t="s">
        <v>47</v>
      </c>
      <c r="C102" s="104"/>
      <c r="D102" s="23"/>
      <c r="E102" s="104"/>
      <c r="F102" s="17"/>
      <c r="G102" s="10">
        <f>+C102*$C$31</f>
        <v>0</v>
      </c>
      <c r="H102" s="10">
        <f>+E102*$C$31</f>
        <v>0</v>
      </c>
      <c r="I102" s="11">
        <f aca="true" t="shared" si="14" ref="I102:J104">+G102*$C$35</f>
        <v>0</v>
      </c>
      <c r="J102" s="11">
        <f t="shared" si="14"/>
        <v>0</v>
      </c>
      <c r="K102" s="10">
        <f>+G102+H102</f>
        <v>0</v>
      </c>
      <c r="L102" s="11">
        <f>+I102+J102</f>
        <v>0</v>
      </c>
      <c r="M102" s="11">
        <f>12*L102</f>
        <v>0</v>
      </c>
      <c r="N102" s="7"/>
      <c r="O102" s="90"/>
      <c r="P102" s="90"/>
      <c r="Q102" s="90"/>
      <c r="R102" s="90"/>
      <c r="S102" s="104"/>
      <c r="T102" s="23"/>
      <c r="U102" s="104">
        <f>+E102</f>
        <v>0</v>
      </c>
      <c r="V102" s="17"/>
      <c r="W102" s="10">
        <f>+S102*$C$31</f>
        <v>0</v>
      </c>
      <c r="X102" s="10">
        <f>+U102*$C$31</f>
        <v>0</v>
      </c>
      <c r="Y102" s="11">
        <f aca="true" t="shared" si="15" ref="Y102:Z104">+W102*$C$35</f>
        <v>0</v>
      </c>
      <c r="Z102" s="11">
        <f t="shared" si="15"/>
        <v>0</v>
      </c>
      <c r="AA102" s="10">
        <f>+W102+X102</f>
        <v>0</v>
      </c>
      <c r="AB102" s="11">
        <f>+Y102+Z102</f>
        <v>0</v>
      </c>
      <c r="AC102" s="11">
        <f>12*AB102</f>
        <v>0</v>
      </c>
    </row>
    <row r="103" spans="1:29" ht="15">
      <c r="A103" s="24"/>
      <c r="B103" s="58" t="s">
        <v>68</v>
      </c>
      <c r="C103" s="104"/>
      <c r="D103" s="23"/>
      <c r="E103" s="104"/>
      <c r="F103" s="17"/>
      <c r="G103" s="10">
        <f>+C103*0.75/0.9*C102*0.5*$C$32</f>
        <v>0</v>
      </c>
      <c r="H103" s="10">
        <f>+E103*0.75/0.9*E102*0.5*$C$32</f>
        <v>0</v>
      </c>
      <c r="I103" s="11">
        <f t="shared" si="14"/>
        <v>0</v>
      </c>
      <c r="J103" s="11">
        <f t="shared" si="14"/>
        <v>0</v>
      </c>
      <c r="K103" s="10">
        <f>+G103+H103</f>
        <v>0</v>
      </c>
      <c r="L103" s="11">
        <f>+I103+J103</f>
        <v>0</v>
      </c>
      <c r="M103" s="11">
        <f>12*L103</f>
        <v>0</v>
      </c>
      <c r="N103" s="7"/>
      <c r="O103" s="90"/>
      <c r="P103" s="90"/>
      <c r="Q103" s="90"/>
      <c r="R103" s="90"/>
      <c r="S103" s="104"/>
      <c r="T103" s="23"/>
      <c r="U103" s="104">
        <f>+E103</f>
        <v>0</v>
      </c>
      <c r="V103" s="17"/>
      <c r="W103" s="10">
        <f>+S103*0.75/0.9*S102*0.5*$C$32</f>
        <v>0</v>
      </c>
      <c r="X103" s="10">
        <f>+U103*0.75/0.9*U102*0.5*$C$32</f>
        <v>0</v>
      </c>
      <c r="Y103" s="11">
        <f t="shared" si="15"/>
        <v>0</v>
      </c>
      <c r="Z103" s="11">
        <f t="shared" si="15"/>
        <v>0</v>
      </c>
      <c r="AA103" s="10">
        <f>+W103+X103</f>
        <v>0</v>
      </c>
      <c r="AB103" s="11">
        <f>+Y103+Z103</f>
        <v>0</v>
      </c>
      <c r="AC103" s="11">
        <f>12*AB103</f>
        <v>0</v>
      </c>
    </row>
    <row r="104" spans="1:29" ht="15">
      <c r="A104" s="24"/>
      <c r="B104" s="58" t="s">
        <v>59</v>
      </c>
      <c r="C104" s="99"/>
      <c r="D104" s="23"/>
      <c r="E104" s="99"/>
      <c r="F104" s="17"/>
      <c r="G104" s="10">
        <f>+C104/$C$35</f>
        <v>0</v>
      </c>
      <c r="H104" s="10">
        <f>+E104/$C$35</f>
        <v>0</v>
      </c>
      <c r="I104" s="11">
        <f t="shared" si="14"/>
        <v>0</v>
      </c>
      <c r="J104" s="11">
        <f t="shared" si="14"/>
        <v>0</v>
      </c>
      <c r="K104" s="10">
        <f>+G104+H104</f>
        <v>0</v>
      </c>
      <c r="L104" s="11">
        <f>+I104+J104</f>
        <v>0</v>
      </c>
      <c r="M104" s="11">
        <f>12*L104</f>
        <v>0</v>
      </c>
      <c r="N104" s="7"/>
      <c r="O104" s="90"/>
      <c r="P104" s="90"/>
      <c r="Q104" s="90"/>
      <c r="R104" s="90"/>
      <c r="S104" s="99">
        <f>+C104</f>
        <v>0</v>
      </c>
      <c r="T104" s="23"/>
      <c r="U104" s="99">
        <f>+E104</f>
        <v>0</v>
      </c>
      <c r="V104" s="17"/>
      <c r="W104" s="10">
        <f>+S104/$C$35</f>
        <v>0</v>
      </c>
      <c r="X104" s="10">
        <f>+U104/$C$35</f>
        <v>0</v>
      </c>
      <c r="Y104" s="11">
        <f t="shared" si="15"/>
        <v>0</v>
      </c>
      <c r="Z104" s="11">
        <f t="shared" si="15"/>
        <v>0</v>
      </c>
      <c r="AA104" s="10">
        <f>+W104+X104</f>
        <v>0</v>
      </c>
      <c r="AB104" s="11">
        <f>+Y104+Z104</f>
        <v>0</v>
      </c>
      <c r="AC104" s="11">
        <f>12*AB104</f>
        <v>0</v>
      </c>
    </row>
    <row r="105" spans="1:29" ht="15.75">
      <c r="A105" s="24"/>
      <c r="B105" s="64" t="s">
        <v>60</v>
      </c>
      <c r="C105" s="23"/>
      <c r="D105" s="23"/>
      <c r="E105" s="23"/>
      <c r="F105" s="17"/>
      <c r="G105" s="10"/>
      <c r="H105" s="10"/>
      <c r="I105" s="11"/>
      <c r="J105" s="11"/>
      <c r="K105" s="10"/>
      <c r="L105" s="11"/>
      <c r="M105" s="11"/>
      <c r="N105" s="7"/>
      <c r="O105" s="90"/>
      <c r="P105" s="90"/>
      <c r="Q105" s="90"/>
      <c r="R105" s="90"/>
      <c r="S105" s="23"/>
      <c r="T105" s="23"/>
      <c r="U105" s="23"/>
      <c r="V105" s="17"/>
      <c r="W105" s="10"/>
      <c r="X105" s="10"/>
      <c r="Y105" s="11"/>
      <c r="Z105" s="11"/>
      <c r="AA105" s="10"/>
      <c r="AB105" s="11"/>
      <c r="AC105" s="11"/>
    </row>
    <row r="106" spans="1:29" ht="16.5">
      <c r="A106" s="24"/>
      <c r="B106" s="83" t="s">
        <v>61</v>
      </c>
      <c r="C106" s="23"/>
      <c r="D106" s="23"/>
      <c r="E106" s="23"/>
      <c r="F106" s="17"/>
      <c r="G106" s="10"/>
      <c r="H106" s="10"/>
      <c r="I106" s="11"/>
      <c r="J106" s="11"/>
      <c r="K106" s="10"/>
      <c r="L106" s="11"/>
      <c r="M106" s="11"/>
      <c r="N106" s="7"/>
      <c r="O106" s="90"/>
      <c r="P106" s="90"/>
      <c r="Q106" s="90"/>
      <c r="R106" s="90"/>
      <c r="S106" s="23"/>
      <c r="T106" s="23"/>
      <c r="U106" s="23"/>
      <c r="V106" s="17"/>
      <c r="W106" s="10"/>
      <c r="X106" s="10"/>
      <c r="Y106" s="11"/>
      <c r="Z106" s="11"/>
      <c r="AA106" s="10"/>
      <c r="AB106" s="11"/>
      <c r="AC106" s="11"/>
    </row>
    <row r="107" spans="1:29" ht="15">
      <c r="A107" s="24"/>
      <c r="B107" s="58" t="s">
        <v>62</v>
      </c>
      <c r="C107" s="104"/>
      <c r="D107" s="23"/>
      <c r="E107" s="104"/>
      <c r="F107" s="17"/>
      <c r="G107" s="10">
        <f>+C107*$C$31</f>
        <v>0</v>
      </c>
      <c r="H107" s="10">
        <f>+E107*$C$31</f>
        <v>0</v>
      </c>
      <c r="I107" s="11">
        <f>+G107*$C$35</f>
        <v>0</v>
      </c>
      <c r="J107" s="11">
        <f>+H107*$C$35</f>
        <v>0</v>
      </c>
      <c r="K107" s="10">
        <f>+G107+H107</f>
        <v>0</v>
      </c>
      <c r="L107" s="11">
        <f>+I107+J107</f>
        <v>0</v>
      </c>
      <c r="M107" s="11">
        <f>12*L107</f>
        <v>0</v>
      </c>
      <c r="N107" s="7"/>
      <c r="O107" s="90"/>
      <c r="P107" s="90"/>
      <c r="Q107" s="90"/>
      <c r="R107" s="90"/>
      <c r="S107" s="104"/>
      <c r="T107" s="23"/>
      <c r="U107" s="104">
        <f>+E107</f>
        <v>0</v>
      </c>
      <c r="V107" s="17"/>
      <c r="W107" s="10">
        <f>+S107*$C$31</f>
        <v>0</v>
      </c>
      <c r="X107" s="10">
        <f>+U107*$C$31</f>
        <v>0</v>
      </c>
      <c r="Y107" s="11">
        <f>+W107*$C$35</f>
        <v>0</v>
      </c>
      <c r="Z107" s="11">
        <f>+X107*$C$35</f>
        <v>0</v>
      </c>
      <c r="AA107" s="10">
        <f>+W107+X107</f>
        <v>0</v>
      </c>
      <c r="AB107" s="11">
        <f>+Y107+Z107</f>
        <v>0</v>
      </c>
      <c r="AC107" s="11">
        <f>12*AB107</f>
        <v>0</v>
      </c>
    </row>
    <row r="108" spans="1:29" ht="15">
      <c r="A108" s="24"/>
      <c r="B108" s="58" t="s">
        <v>63</v>
      </c>
      <c r="C108" s="23"/>
      <c r="D108" s="23"/>
      <c r="E108" s="23"/>
      <c r="F108" s="17"/>
      <c r="G108" s="10"/>
      <c r="H108" s="10"/>
      <c r="I108" s="11"/>
      <c r="J108" s="11"/>
      <c r="K108" s="10"/>
      <c r="L108" s="11"/>
      <c r="M108" s="11"/>
      <c r="N108" s="7"/>
      <c r="O108" s="90"/>
      <c r="P108" s="90"/>
      <c r="Q108" s="90"/>
      <c r="R108" s="90"/>
      <c r="S108" s="23"/>
      <c r="T108" s="23"/>
      <c r="U108" s="23"/>
      <c r="V108" s="17"/>
      <c r="W108" s="10"/>
      <c r="X108" s="10"/>
      <c r="Y108" s="11"/>
      <c r="Z108" s="11"/>
      <c r="AA108" s="10"/>
      <c r="AB108" s="11"/>
      <c r="AC108" s="11"/>
    </row>
    <row r="109" spans="1:22" ht="15">
      <c r="A109" s="24"/>
      <c r="B109" s="58" t="s">
        <v>64</v>
      </c>
      <c r="N109" s="7"/>
      <c r="O109" s="90"/>
      <c r="P109" s="90"/>
      <c r="Q109" s="90"/>
      <c r="R109" s="90"/>
      <c r="V109" s="3"/>
    </row>
    <row r="110" spans="1:29" ht="15">
      <c r="A110" s="24"/>
      <c r="B110" s="58" t="s">
        <v>65</v>
      </c>
      <c r="C110" s="104"/>
      <c r="D110" s="23"/>
      <c r="E110" s="104"/>
      <c r="F110" s="17"/>
      <c r="G110" s="10">
        <f>+C110*$C$31</f>
        <v>0</v>
      </c>
      <c r="H110" s="10">
        <f>+E110*$C$31</f>
        <v>0</v>
      </c>
      <c r="I110" s="11">
        <f>+G110*$C$35</f>
        <v>0</v>
      </c>
      <c r="J110" s="11">
        <f>+H110*$C$35</f>
        <v>0</v>
      </c>
      <c r="K110" s="10">
        <f>+G110+H110</f>
        <v>0</v>
      </c>
      <c r="L110" s="11">
        <f>+I110+J110</f>
        <v>0</v>
      </c>
      <c r="M110" s="11">
        <f>12*L110</f>
        <v>0</v>
      </c>
      <c r="N110" s="7"/>
      <c r="O110" s="90"/>
      <c r="P110" s="90"/>
      <c r="Q110" s="90"/>
      <c r="R110" s="90"/>
      <c r="S110" s="104"/>
      <c r="T110" s="23"/>
      <c r="U110" s="104">
        <f>+E110</f>
        <v>0</v>
      </c>
      <c r="V110" s="17"/>
      <c r="W110" s="10">
        <f>+S110*$C$31</f>
        <v>0</v>
      </c>
      <c r="X110" s="10">
        <f>+U110*$C$31</f>
        <v>0</v>
      </c>
      <c r="Y110" s="11">
        <f>+W110*$C$35</f>
        <v>0</v>
      </c>
      <c r="Z110" s="11">
        <f>+X110*$C$35</f>
        <v>0</v>
      </c>
      <c r="AA110" s="10">
        <f>+W110+X110</f>
        <v>0</v>
      </c>
      <c r="AB110" s="11">
        <f>+Y110+Z110</f>
        <v>0</v>
      </c>
      <c r="AC110" s="11">
        <f>12*AB110</f>
        <v>0</v>
      </c>
    </row>
    <row r="111" spans="1:29" ht="15">
      <c r="A111" s="24"/>
      <c r="B111" s="58"/>
      <c r="C111" s="23"/>
      <c r="D111" s="23"/>
      <c r="E111" s="23"/>
      <c r="F111" s="18" t="s">
        <v>14</v>
      </c>
      <c r="G111" s="12">
        <f aca="true" t="shared" si="16" ref="G111:M111">SUM(G96:G110)</f>
        <v>0</v>
      </c>
      <c r="H111" s="12">
        <f t="shared" si="16"/>
        <v>0</v>
      </c>
      <c r="I111" s="12">
        <f t="shared" si="16"/>
        <v>0</v>
      </c>
      <c r="J111" s="12">
        <f t="shared" si="16"/>
        <v>0</v>
      </c>
      <c r="K111" s="12">
        <f t="shared" si="16"/>
        <v>0</v>
      </c>
      <c r="L111" s="12">
        <f t="shared" si="16"/>
        <v>0</v>
      </c>
      <c r="M111" s="12">
        <f t="shared" si="16"/>
        <v>0</v>
      </c>
      <c r="N111" s="7"/>
      <c r="O111" s="90"/>
      <c r="P111" s="90"/>
      <c r="Q111" s="90"/>
      <c r="R111" s="90"/>
      <c r="S111" s="23"/>
      <c r="T111" s="23"/>
      <c r="U111" s="23"/>
      <c r="V111" s="18" t="s">
        <v>14</v>
      </c>
      <c r="W111" s="12">
        <f aca="true" t="shared" si="17" ref="W111:AC111">SUM(W96:W110)</f>
        <v>0</v>
      </c>
      <c r="X111" s="12">
        <f t="shared" si="17"/>
        <v>0</v>
      </c>
      <c r="Y111" s="12">
        <f t="shared" si="17"/>
        <v>0</v>
      </c>
      <c r="Z111" s="12">
        <f t="shared" si="17"/>
        <v>0</v>
      </c>
      <c r="AA111" s="12">
        <f t="shared" si="17"/>
        <v>0</v>
      </c>
      <c r="AB111" s="12">
        <f t="shared" si="17"/>
        <v>0</v>
      </c>
      <c r="AC111" s="12">
        <f t="shared" si="17"/>
        <v>0</v>
      </c>
    </row>
    <row r="112" spans="1:29" ht="18.75">
      <c r="A112" s="84" t="s">
        <v>4</v>
      </c>
      <c r="B112" s="7"/>
      <c r="C112" s="7"/>
      <c r="D112" s="23"/>
      <c r="E112" s="7"/>
      <c r="F112" s="19"/>
      <c r="G112" s="7"/>
      <c r="H112" s="7"/>
      <c r="I112" s="25"/>
      <c r="J112" s="25"/>
      <c r="K112" s="7"/>
      <c r="L112" s="7"/>
      <c r="M112" s="7"/>
      <c r="N112" s="7"/>
      <c r="O112" s="90"/>
      <c r="P112" s="90"/>
      <c r="Q112" s="90"/>
      <c r="R112" s="90"/>
      <c r="S112" s="7"/>
      <c r="T112" s="23"/>
      <c r="U112" s="7"/>
      <c r="V112" s="19"/>
      <c r="W112" s="7"/>
      <c r="X112" s="7"/>
      <c r="Y112" s="25"/>
      <c r="Z112" s="25"/>
      <c r="AA112" s="7"/>
      <c r="AB112" s="7"/>
      <c r="AC112" s="7"/>
    </row>
    <row r="113" spans="1:29" ht="15">
      <c r="A113" s="24"/>
      <c r="B113" s="58" t="s">
        <v>49</v>
      </c>
      <c r="C113" s="104"/>
      <c r="D113" s="23"/>
      <c r="E113" s="104"/>
      <c r="F113" s="19"/>
      <c r="G113" s="10">
        <f>+C113*$C$31</f>
        <v>0</v>
      </c>
      <c r="H113" s="10">
        <f>+E113*$C$31</f>
        <v>0</v>
      </c>
      <c r="I113" s="11">
        <f>+G113*$C$35</f>
        <v>0</v>
      </c>
      <c r="J113" s="11">
        <f>+H113*$C$35</f>
        <v>0</v>
      </c>
      <c r="K113" s="10">
        <f>+G113+H113</f>
        <v>0</v>
      </c>
      <c r="L113" s="11">
        <f>+I113+J113</f>
        <v>0</v>
      </c>
      <c r="M113" s="11">
        <f>12*L113</f>
        <v>0</v>
      </c>
      <c r="N113" s="7"/>
      <c r="O113" s="90"/>
      <c r="P113" s="90"/>
      <c r="Q113" s="90"/>
      <c r="R113" s="90"/>
      <c r="S113" s="104"/>
      <c r="T113" s="23"/>
      <c r="U113" s="104">
        <f>+E113</f>
        <v>0</v>
      </c>
      <c r="V113" s="19"/>
      <c r="W113" s="10">
        <f>+S113*$C$31</f>
        <v>0</v>
      </c>
      <c r="X113" s="10">
        <f>+U113*$C$31</f>
        <v>0</v>
      </c>
      <c r="Y113" s="11">
        <f>+W113*$C$35</f>
        <v>0</v>
      </c>
      <c r="Z113" s="11">
        <f>+X113*$C$35</f>
        <v>0</v>
      </c>
      <c r="AA113" s="10">
        <f>+W113+X113</f>
        <v>0</v>
      </c>
      <c r="AB113" s="11">
        <f>+Y113+Z113</f>
        <v>0</v>
      </c>
      <c r="AC113" s="11">
        <f>12*AB113</f>
        <v>0</v>
      </c>
    </row>
    <row r="114" spans="1:29" ht="15">
      <c r="A114" s="24"/>
      <c r="B114" s="7"/>
      <c r="C114" s="15"/>
      <c r="D114" s="23"/>
      <c r="E114" s="7"/>
      <c r="F114" s="19"/>
      <c r="G114" s="10"/>
      <c r="H114" s="10"/>
      <c r="I114" s="10"/>
      <c r="J114" s="10"/>
      <c r="K114" s="10"/>
      <c r="L114" s="11"/>
      <c r="M114" s="11"/>
      <c r="N114" s="7"/>
      <c r="O114" s="90"/>
      <c r="P114" s="90"/>
      <c r="Q114" s="90"/>
      <c r="R114" s="90"/>
      <c r="S114" s="15"/>
      <c r="T114" s="23"/>
      <c r="U114" s="7"/>
      <c r="V114" s="19"/>
      <c r="W114" s="10"/>
      <c r="X114" s="10"/>
      <c r="Y114" s="10"/>
      <c r="Z114" s="10"/>
      <c r="AA114" s="10"/>
      <c r="AB114" s="11"/>
      <c r="AC114" s="11"/>
    </row>
    <row r="115" spans="1:29" ht="18.75">
      <c r="A115" s="84" t="s">
        <v>51</v>
      </c>
      <c r="B115" s="7"/>
      <c r="C115" s="7"/>
      <c r="D115" s="23"/>
      <c r="E115" s="7"/>
      <c r="F115" s="19"/>
      <c r="G115" s="7"/>
      <c r="H115" s="7"/>
      <c r="I115" s="7"/>
      <c r="J115" s="7"/>
      <c r="K115" s="7"/>
      <c r="L115" s="7"/>
      <c r="M115" s="7"/>
      <c r="N115" s="7"/>
      <c r="O115" s="90"/>
      <c r="P115" s="90"/>
      <c r="Q115" s="90"/>
      <c r="R115" s="90"/>
      <c r="S115" s="7"/>
      <c r="T115" s="23"/>
      <c r="U115" s="7"/>
      <c r="V115" s="19"/>
      <c r="W115" s="7"/>
      <c r="X115" s="7"/>
      <c r="Y115" s="7"/>
      <c r="Z115" s="7"/>
      <c r="AA115" s="7"/>
      <c r="AB115" s="7"/>
      <c r="AC115" s="7"/>
    </row>
    <row r="116" spans="1:29" ht="15">
      <c r="A116" s="24"/>
      <c r="B116" s="58" t="s">
        <v>49</v>
      </c>
      <c r="C116" s="104"/>
      <c r="D116" s="23"/>
      <c r="E116" s="104"/>
      <c r="F116" s="19"/>
      <c r="G116" s="10">
        <f>+C116*$C$31</f>
        <v>0</v>
      </c>
      <c r="H116" s="10">
        <f>+E116*$C$31</f>
        <v>0</v>
      </c>
      <c r="I116" s="11">
        <f>+G116*$C$35</f>
        <v>0</v>
      </c>
      <c r="J116" s="10">
        <f>+H116*$C$35</f>
        <v>0</v>
      </c>
      <c r="K116" s="10">
        <f>+G116+H116</f>
        <v>0</v>
      </c>
      <c r="L116" s="11">
        <f>+I116+J116</f>
        <v>0</v>
      </c>
      <c r="M116" s="11">
        <f>12*L116</f>
        <v>0</v>
      </c>
      <c r="N116" s="7"/>
      <c r="O116" s="90"/>
      <c r="P116" s="90"/>
      <c r="Q116" s="90"/>
      <c r="R116" s="90"/>
      <c r="S116" s="104"/>
      <c r="T116" s="23"/>
      <c r="U116" s="104">
        <f>+E116</f>
        <v>0</v>
      </c>
      <c r="V116" s="19"/>
      <c r="W116" s="10">
        <f>+S116*$C$31</f>
        <v>0</v>
      </c>
      <c r="X116" s="10">
        <f>+U116*$C$31</f>
        <v>0</v>
      </c>
      <c r="Y116" s="11">
        <f>+W116*$C$35</f>
        <v>0</v>
      </c>
      <c r="Z116" s="10">
        <f>+X116*$C$35</f>
        <v>0</v>
      </c>
      <c r="AA116" s="10">
        <f>+W116+X116</f>
        <v>0</v>
      </c>
      <c r="AB116" s="11">
        <f>+Y116+Z116</f>
        <v>0</v>
      </c>
      <c r="AC116" s="11">
        <f>12*AB116</f>
        <v>0</v>
      </c>
    </row>
    <row r="117" spans="1:29" ht="15">
      <c r="A117" s="24"/>
      <c r="B117" s="58"/>
      <c r="C117" s="22"/>
      <c r="D117" s="23"/>
      <c r="E117" s="22"/>
      <c r="F117" s="19"/>
      <c r="G117" s="10"/>
      <c r="H117" s="10"/>
      <c r="I117" s="10"/>
      <c r="J117" s="10"/>
      <c r="K117" s="10"/>
      <c r="L117" s="11"/>
      <c r="M117" s="11"/>
      <c r="N117" s="7"/>
      <c r="O117" s="90"/>
      <c r="P117" s="90"/>
      <c r="Q117" s="90"/>
      <c r="R117" s="90"/>
      <c r="S117" s="22"/>
      <c r="T117" s="23"/>
      <c r="U117" s="22"/>
      <c r="V117" s="19"/>
      <c r="W117" s="10"/>
      <c r="X117" s="10"/>
      <c r="Y117" s="10"/>
      <c r="Z117" s="10"/>
      <c r="AA117" s="10"/>
      <c r="AB117" s="11"/>
      <c r="AC117" s="11"/>
    </row>
    <row r="118" spans="1:29" ht="18.75">
      <c r="A118" s="84" t="s">
        <v>37</v>
      </c>
      <c r="B118" s="20"/>
      <c r="C118" s="22"/>
      <c r="D118" s="23"/>
      <c r="E118" s="22"/>
      <c r="F118" s="22"/>
      <c r="G118" s="10"/>
      <c r="H118" s="10"/>
      <c r="I118" s="10"/>
      <c r="J118" s="10"/>
      <c r="K118" s="10"/>
      <c r="L118" s="11"/>
      <c r="M118" s="11"/>
      <c r="N118" s="7"/>
      <c r="O118" s="90"/>
      <c r="P118" s="90"/>
      <c r="Q118" s="90"/>
      <c r="R118" s="90"/>
      <c r="S118" s="22"/>
      <c r="T118" s="23"/>
      <c r="U118" s="22"/>
      <c r="V118" s="22"/>
      <c r="W118" s="10"/>
      <c r="X118" s="10"/>
      <c r="Y118" s="10"/>
      <c r="Z118" s="10"/>
      <c r="AA118" s="10"/>
      <c r="AB118" s="11"/>
      <c r="AC118" s="11"/>
    </row>
    <row r="119" spans="1:29" ht="15">
      <c r="A119" s="24"/>
      <c r="B119" s="76" t="s">
        <v>70</v>
      </c>
      <c r="C119" s="117">
        <v>0.12</v>
      </c>
      <c r="D119" s="23"/>
      <c r="E119" s="105">
        <v>0.12</v>
      </c>
      <c r="F119" s="22"/>
      <c r="G119" s="10">
        <f>+C119*(G49+G55+G74+G93+G113+G116)</f>
        <v>0</v>
      </c>
      <c r="H119" s="10">
        <f>+E119*(H49+H55+H74+H93+H113+H116)</f>
        <v>0</v>
      </c>
      <c r="I119" s="11">
        <f>+G119*$C$35</f>
        <v>0</v>
      </c>
      <c r="J119" s="10">
        <f>+H119*$C$35</f>
        <v>0</v>
      </c>
      <c r="K119" s="10">
        <f>+G119+H119</f>
        <v>0</v>
      </c>
      <c r="L119" s="11">
        <f>+I119+J119</f>
        <v>0</v>
      </c>
      <c r="M119" s="11">
        <f>12*L119</f>
        <v>0</v>
      </c>
      <c r="N119" s="7"/>
      <c r="O119" s="90"/>
      <c r="P119" s="90"/>
      <c r="Q119" s="90"/>
      <c r="R119" s="90"/>
      <c r="S119" s="117">
        <v>0.12</v>
      </c>
      <c r="T119" s="23"/>
      <c r="U119" s="105">
        <v>0.12</v>
      </c>
      <c r="V119" s="22"/>
      <c r="W119" s="10">
        <f>+S119*(W49+W55+W74+W93+W113+W116)</f>
        <v>0</v>
      </c>
      <c r="X119" s="10">
        <f>+U119*(X49+X55+X74+X93+X113+X116)</f>
        <v>0</v>
      </c>
      <c r="Y119" s="11">
        <f>+W119*$C$35</f>
        <v>0</v>
      </c>
      <c r="Z119" s="10">
        <f>+X119*$C$35</f>
        <v>0</v>
      </c>
      <c r="AA119" s="10">
        <f>+W119+X119</f>
        <v>0</v>
      </c>
      <c r="AB119" s="11">
        <f>+Y119+Z119</f>
        <v>0</v>
      </c>
      <c r="AC119" s="11">
        <f>12*AB119</f>
        <v>0</v>
      </c>
    </row>
    <row r="120" spans="1:29" ht="15">
      <c r="A120" s="24"/>
      <c r="B120" s="8"/>
      <c r="C120" s="81"/>
      <c r="D120" s="23"/>
      <c r="E120" s="81"/>
      <c r="F120" s="22"/>
      <c r="G120" s="10"/>
      <c r="H120" s="10"/>
      <c r="I120" s="11"/>
      <c r="J120" s="10"/>
      <c r="K120" s="10"/>
      <c r="L120" s="11"/>
      <c r="M120" s="11"/>
      <c r="N120" s="7"/>
      <c r="O120" s="90"/>
      <c r="P120" s="90"/>
      <c r="Q120" s="90"/>
      <c r="R120" s="90"/>
      <c r="V120" s="22"/>
      <c r="W120" s="10"/>
      <c r="X120" s="10"/>
      <c r="Y120" s="11"/>
      <c r="Z120" s="10"/>
      <c r="AA120" s="10"/>
      <c r="AB120" s="11"/>
      <c r="AC120" s="11"/>
    </row>
    <row r="121" spans="1:29" ht="15">
      <c r="A121" s="24"/>
      <c r="B121" s="8"/>
      <c r="C121" s="81"/>
      <c r="D121" s="23"/>
      <c r="E121" s="81"/>
      <c r="F121" s="22"/>
      <c r="G121" s="10"/>
      <c r="H121" s="10"/>
      <c r="I121" s="11"/>
      <c r="J121" s="10"/>
      <c r="K121" s="10"/>
      <c r="L121" s="11"/>
      <c r="M121" s="11"/>
      <c r="N121" s="7"/>
      <c r="O121" s="90"/>
      <c r="P121" s="90"/>
      <c r="Q121" s="90"/>
      <c r="R121" s="90"/>
      <c r="V121" s="22"/>
      <c r="W121" s="10"/>
      <c r="X121" s="10"/>
      <c r="Y121" s="11"/>
      <c r="Z121" s="10"/>
      <c r="AA121" s="10"/>
      <c r="AB121" s="11"/>
      <c r="AC121" s="11"/>
    </row>
    <row r="122" spans="1:29" ht="20.25">
      <c r="A122" s="86" t="s">
        <v>81</v>
      </c>
      <c r="F122"/>
      <c r="G122" s="10"/>
      <c r="H122" s="10"/>
      <c r="I122" s="11"/>
      <c r="J122" s="10"/>
      <c r="K122" s="10"/>
      <c r="L122" s="11"/>
      <c r="M122" s="11"/>
      <c r="N122" s="7"/>
      <c r="O122" s="90"/>
      <c r="P122" s="90"/>
      <c r="Q122" s="90"/>
      <c r="R122" s="90"/>
      <c r="W122" s="10"/>
      <c r="X122" s="10"/>
      <c r="Y122" s="11"/>
      <c r="Z122" s="10"/>
      <c r="AA122" s="10"/>
      <c r="AB122" s="11"/>
      <c r="AC122" s="11"/>
    </row>
    <row r="123" spans="2:29" ht="18.75">
      <c r="B123" s="85" t="s">
        <v>14</v>
      </c>
      <c r="F123"/>
      <c r="G123" s="10"/>
      <c r="H123" s="10"/>
      <c r="I123" s="11"/>
      <c r="J123" s="10"/>
      <c r="K123" s="10"/>
      <c r="L123" s="11"/>
      <c r="M123" s="11"/>
      <c r="N123" s="7"/>
      <c r="O123" s="90"/>
      <c r="P123" s="90"/>
      <c r="Q123" s="90"/>
      <c r="R123" s="90"/>
      <c r="W123" s="10"/>
      <c r="X123" s="10"/>
      <c r="Y123" s="11"/>
      <c r="Z123" s="10"/>
      <c r="AA123" s="10"/>
      <c r="AB123" s="11"/>
      <c r="AC123" s="11"/>
    </row>
    <row r="124" spans="1:29" ht="18.75" thickBot="1">
      <c r="A124" s="24"/>
      <c r="B124" s="8"/>
      <c r="C124" s="119" t="s">
        <v>100</v>
      </c>
      <c r="D124" s="23"/>
      <c r="E124" s="81"/>
      <c r="F124" s="22"/>
      <c r="G124" s="10"/>
      <c r="H124" s="10"/>
      <c r="I124" s="11"/>
      <c r="J124" s="10"/>
      <c r="K124" s="10"/>
      <c r="L124" s="11"/>
      <c r="M124" s="11"/>
      <c r="N124" s="7"/>
      <c r="O124" s="90"/>
      <c r="P124" s="90"/>
      <c r="Q124" s="90"/>
      <c r="R124" s="90"/>
      <c r="S124" s="74" t="s">
        <v>101</v>
      </c>
      <c r="U124" s="10"/>
      <c r="V124" s="10"/>
      <c r="W124" s="10"/>
      <c r="X124" s="10"/>
      <c r="Y124" s="11"/>
      <c r="Z124" s="10"/>
      <c r="AA124" s="10"/>
      <c r="AB124" s="11"/>
      <c r="AC124" s="11"/>
    </row>
    <row r="125" spans="1:29" ht="18.75">
      <c r="A125" s="24"/>
      <c r="B125" s="7"/>
      <c r="C125" s="45" t="s">
        <v>77</v>
      </c>
      <c r="D125" s="69"/>
      <c r="E125" s="46"/>
      <c r="F125" s="47"/>
      <c r="G125" s="46"/>
      <c r="H125" s="46"/>
      <c r="I125" s="46"/>
      <c r="J125" s="46"/>
      <c r="K125" s="48" t="s">
        <v>20</v>
      </c>
      <c r="L125" s="48" t="s">
        <v>21</v>
      </c>
      <c r="M125" s="49"/>
      <c r="N125" s="7"/>
      <c r="O125" s="90"/>
      <c r="P125" s="90"/>
      <c r="Q125" s="90"/>
      <c r="R125" s="90"/>
      <c r="S125" s="45" t="s">
        <v>90</v>
      </c>
      <c r="T125" s="69"/>
      <c r="U125" s="46"/>
      <c r="V125" s="46"/>
      <c r="W125" s="106" t="s">
        <v>85</v>
      </c>
      <c r="X125" s="46"/>
      <c r="Y125" s="46"/>
      <c r="Z125" s="46"/>
      <c r="AA125" s="48" t="s">
        <v>20</v>
      </c>
      <c r="AB125" s="48" t="s">
        <v>21</v>
      </c>
      <c r="AC125" s="49"/>
    </row>
    <row r="126" spans="1:29" ht="15">
      <c r="A126" s="24"/>
      <c r="B126" s="7"/>
      <c r="C126" s="50" t="s">
        <v>14</v>
      </c>
      <c r="D126" s="70"/>
      <c r="E126" s="15"/>
      <c r="F126" s="16"/>
      <c r="G126" s="15"/>
      <c r="H126" s="15"/>
      <c r="I126" s="15"/>
      <c r="J126" s="15"/>
      <c r="K126" s="51"/>
      <c r="L126" s="51"/>
      <c r="M126" s="52"/>
      <c r="N126" s="7"/>
      <c r="O126" s="90"/>
      <c r="P126" s="90"/>
      <c r="Q126" s="90"/>
      <c r="R126" s="90"/>
      <c r="S126" s="50" t="s">
        <v>14</v>
      </c>
      <c r="T126" s="70"/>
      <c r="U126" s="15"/>
      <c r="V126" s="16"/>
      <c r="W126" s="15"/>
      <c r="X126" s="15"/>
      <c r="Y126" s="15"/>
      <c r="Z126" s="15"/>
      <c r="AA126" s="51"/>
      <c r="AB126" s="51"/>
      <c r="AC126" s="52"/>
    </row>
    <row r="127" spans="1:29" ht="30">
      <c r="A127" s="24"/>
      <c r="B127" s="7"/>
      <c r="C127" s="50"/>
      <c r="D127" s="70"/>
      <c r="E127" s="15"/>
      <c r="F127" s="16"/>
      <c r="G127" s="57" t="s">
        <v>24</v>
      </c>
      <c r="H127" s="57" t="s">
        <v>25</v>
      </c>
      <c r="I127" s="121" t="s">
        <v>87</v>
      </c>
      <c r="J127" s="124" t="s">
        <v>26</v>
      </c>
      <c r="K127" s="124" t="s">
        <v>5</v>
      </c>
      <c r="L127" s="123" t="s">
        <v>6</v>
      </c>
      <c r="M127" s="122" t="s">
        <v>8</v>
      </c>
      <c r="N127" s="7"/>
      <c r="O127" s="90"/>
      <c r="P127" s="90"/>
      <c r="Q127" s="90"/>
      <c r="R127" s="90"/>
      <c r="S127" s="50"/>
      <c r="T127" s="70"/>
      <c r="U127" s="15"/>
      <c r="V127" s="16"/>
      <c r="W127" s="57" t="s">
        <v>24</v>
      </c>
      <c r="X127" s="57" t="s">
        <v>25</v>
      </c>
      <c r="Y127" s="121" t="s">
        <v>87</v>
      </c>
      <c r="Z127" s="124" t="s">
        <v>26</v>
      </c>
      <c r="AA127" s="124" t="s">
        <v>5</v>
      </c>
      <c r="AB127" s="123" t="s">
        <v>6</v>
      </c>
      <c r="AC127" s="122" t="s">
        <v>8</v>
      </c>
    </row>
    <row r="128" spans="1:29" ht="15">
      <c r="A128" s="24"/>
      <c r="B128" s="7"/>
      <c r="C128" s="50"/>
      <c r="D128" s="70"/>
      <c r="E128" s="15"/>
      <c r="F128" s="16"/>
      <c r="G128" s="57"/>
      <c r="H128" s="57"/>
      <c r="I128" s="121"/>
      <c r="J128" s="124"/>
      <c r="K128" s="124"/>
      <c r="L128" s="123"/>
      <c r="M128" s="122"/>
      <c r="N128" s="7"/>
      <c r="O128" s="90"/>
      <c r="P128" s="90"/>
      <c r="Q128" s="90"/>
      <c r="R128" s="90"/>
      <c r="S128" s="50"/>
      <c r="T128" s="70"/>
      <c r="U128" s="15"/>
      <c r="V128" s="16"/>
      <c r="W128" s="57"/>
      <c r="X128" s="57"/>
      <c r="Y128" s="121"/>
      <c r="Z128" s="124"/>
      <c r="AA128" s="124"/>
      <c r="AB128" s="123"/>
      <c r="AC128" s="122"/>
    </row>
    <row r="129" spans="1:29" ht="15">
      <c r="A129" s="24"/>
      <c r="B129" s="7"/>
      <c r="C129" s="50"/>
      <c r="D129" s="70"/>
      <c r="E129" s="15"/>
      <c r="F129" s="16"/>
      <c r="G129" s="15"/>
      <c r="H129" s="15"/>
      <c r="I129" s="15"/>
      <c r="J129" s="15"/>
      <c r="K129" s="51"/>
      <c r="L129" s="51"/>
      <c r="M129" s="52"/>
      <c r="N129" s="7"/>
      <c r="O129" s="90"/>
      <c r="P129" s="90"/>
      <c r="Q129" s="90"/>
      <c r="R129" s="90"/>
      <c r="S129" s="50"/>
      <c r="T129" s="70"/>
      <c r="U129" s="15"/>
      <c r="V129" s="16"/>
      <c r="W129" s="15"/>
      <c r="X129" s="15"/>
      <c r="Y129" s="15"/>
      <c r="Z129" s="15"/>
      <c r="AA129" s="51"/>
      <c r="AB129" s="51"/>
      <c r="AC129" s="52"/>
    </row>
    <row r="130" spans="1:29" ht="15">
      <c r="A130" s="2"/>
      <c r="C130" s="120" t="s">
        <v>16</v>
      </c>
      <c r="D130" s="71"/>
      <c r="E130" s="24" t="s">
        <v>16</v>
      </c>
      <c r="F130" s="53"/>
      <c r="G130" s="54">
        <f aca="true" t="shared" si="18" ref="G130:M130">+G116+G113+G89+G76+G63+G51+G42+G96+G102+G107+G110+G58</f>
        <v>0</v>
      </c>
      <c r="H130" s="54">
        <f t="shared" si="18"/>
        <v>0</v>
      </c>
      <c r="I130" s="54">
        <f t="shared" si="18"/>
        <v>0</v>
      </c>
      <c r="J130" s="54">
        <f t="shared" si="18"/>
        <v>0</v>
      </c>
      <c r="K130" s="54">
        <f t="shared" si="18"/>
        <v>0</v>
      </c>
      <c r="L130" s="54">
        <f t="shared" si="18"/>
        <v>0</v>
      </c>
      <c r="M130" s="55">
        <f t="shared" si="18"/>
        <v>0</v>
      </c>
      <c r="N130" s="7"/>
      <c r="O130" s="90"/>
      <c r="P130" s="90"/>
      <c r="Q130" s="90"/>
      <c r="S130" s="120" t="s">
        <v>16</v>
      </c>
      <c r="T130" s="71"/>
      <c r="U130" s="24" t="s">
        <v>16</v>
      </c>
      <c r="V130" s="53"/>
      <c r="W130" s="54">
        <f aca="true" t="shared" si="19" ref="W130:AC130">+W116+W113+W89+W76+W63+W51+W42+W96+W102+W107+W110+W58</f>
        <v>0</v>
      </c>
      <c r="X130" s="54">
        <f t="shared" si="19"/>
        <v>0</v>
      </c>
      <c r="Y130" s="54">
        <f t="shared" si="19"/>
        <v>0</v>
      </c>
      <c r="Z130" s="54">
        <f t="shared" si="19"/>
        <v>0</v>
      </c>
      <c r="AA130" s="54">
        <f t="shared" si="19"/>
        <v>0</v>
      </c>
      <c r="AB130" s="54">
        <f t="shared" si="19"/>
        <v>0</v>
      </c>
      <c r="AC130" s="55">
        <f t="shared" si="19"/>
        <v>0</v>
      </c>
    </row>
    <row r="131" spans="1:29" ht="15">
      <c r="A131" s="2"/>
      <c r="C131" s="120" t="s">
        <v>76</v>
      </c>
      <c r="D131" s="71"/>
      <c r="E131" s="24" t="s">
        <v>76</v>
      </c>
      <c r="F131" s="53"/>
      <c r="G131" s="56">
        <f aca="true" t="shared" si="20" ref="G131:L131">+G130/$C$31</f>
        <v>0</v>
      </c>
      <c r="H131" s="56">
        <f t="shared" si="20"/>
        <v>0</v>
      </c>
      <c r="I131" s="56">
        <f t="shared" si="20"/>
        <v>0</v>
      </c>
      <c r="J131" s="56">
        <f t="shared" si="20"/>
        <v>0</v>
      </c>
      <c r="K131" s="56">
        <f t="shared" si="20"/>
        <v>0</v>
      </c>
      <c r="L131" s="56">
        <f t="shared" si="20"/>
        <v>0</v>
      </c>
      <c r="M131" s="82">
        <f>+M130/$C$31</f>
        <v>0</v>
      </c>
      <c r="N131" s="7"/>
      <c r="O131" s="90"/>
      <c r="P131" s="90"/>
      <c r="Q131" s="90"/>
      <c r="R131" s="96"/>
      <c r="S131" s="120" t="s">
        <v>76</v>
      </c>
      <c r="T131" s="71"/>
      <c r="U131" s="24" t="s">
        <v>76</v>
      </c>
      <c r="V131" s="53"/>
      <c r="W131" s="56">
        <f aca="true" t="shared" si="21" ref="W131:AC131">+W130/$C$31</f>
        <v>0</v>
      </c>
      <c r="X131" s="56">
        <f t="shared" si="21"/>
        <v>0</v>
      </c>
      <c r="Y131" s="56">
        <f t="shared" si="21"/>
        <v>0</v>
      </c>
      <c r="Z131" s="56">
        <f t="shared" si="21"/>
        <v>0</v>
      </c>
      <c r="AA131" s="56">
        <f t="shared" si="21"/>
        <v>0</v>
      </c>
      <c r="AB131" s="56">
        <f t="shared" si="21"/>
        <v>0</v>
      </c>
      <c r="AC131" s="82">
        <f t="shared" si="21"/>
        <v>0</v>
      </c>
    </row>
    <row r="132" spans="1:29" ht="15">
      <c r="A132" s="2"/>
      <c r="C132" s="120" t="s">
        <v>17</v>
      </c>
      <c r="D132" s="34"/>
      <c r="E132" s="59" t="s">
        <v>17</v>
      </c>
      <c r="F132" s="29"/>
      <c r="G132" s="30">
        <f aca="true" t="shared" si="22" ref="G132:M132">+G87+G85+G72+G52+G47+G100+G103</f>
        <v>0</v>
      </c>
      <c r="H132" s="30">
        <f t="shared" si="22"/>
        <v>0</v>
      </c>
      <c r="I132" s="30">
        <f t="shared" si="22"/>
        <v>0</v>
      </c>
      <c r="J132" s="30">
        <f t="shared" si="22"/>
        <v>0</v>
      </c>
      <c r="K132" s="30">
        <f t="shared" si="22"/>
        <v>0</v>
      </c>
      <c r="L132" s="30">
        <f t="shared" si="22"/>
        <v>0</v>
      </c>
      <c r="M132" s="31">
        <f t="shared" si="22"/>
        <v>0</v>
      </c>
      <c r="S132" s="120" t="s">
        <v>17</v>
      </c>
      <c r="T132" s="34"/>
      <c r="U132" s="59" t="s">
        <v>17</v>
      </c>
      <c r="V132" s="29"/>
      <c r="W132" s="30">
        <f aca="true" t="shared" si="23" ref="W132:AC132">+W87+W85+W72+W52+W47+W100+W103</f>
        <v>0</v>
      </c>
      <c r="X132" s="30">
        <f t="shared" si="23"/>
        <v>0</v>
      </c>
      <c r="Y132" s="30">
        <f t="shared" si="23"/>
        <v>0</v>
      </c>
      <c r="Z132" s="30">
        <f t="shared" si="23"/>
        <v>0</v>
      </c>
      <c r="AA132" s="30">
        <f t="shared" si="23"/>
        <v>0</v>
      </c>
      <c r="AB132" s="30">
        <f t="shared" si="23"/>
        <v>0</v>
      </c>
      <c r="AC132" s="31">
        <f t="shared" si="23"/>
        <v>0</v>
      </c>
    </row>
    <row r="133" spans="1:29" ht="15">
      <c r="A133" s="2"/>
      <c r="C133" s="120" t="s">
        <v>78</v>
      </c>
      <c r="D133" s="34"/>
      <c r="E133" s="59" t="s">
        <v>78</v>
      </c>
      <c r="F133" s="29"/>
      <c r="G133" s="30">
        <f aca="true" t="shared" si="24" ref="G133:M133">+G92+G73+G53+G48+G119+G104+G59+G60</f>
        <v>0</v>
      </c>
      <c r="H133" s="30">
        <f t="shared" si="24"/>
        <v>0</v>
      </c>
      <c r="I133" s="30">
        <f t="shared" si="24"/>
        <v>0</v>
      </c>
      <c r="J133" s="30">
        <f t="shared" si="24"/>
        <v>0</v>
      </c>
      <c r="K133" s="30">
        <f t="shared" si="24"/>
        <v>0</v>
      </c>
      <c r="L133" s="30">
        <f t="shared" si="24"/>
        <v>0</v>
      </c>
      <c r="M133" s="31">
        <f t="shared" si="24"/>
        <v>0</v>
      </c>
      <c r="S133" s="120" t="s">
        <v>78</v>
      </c>
      <c r="T133" s="34"/>
      <c r="U133" s="59" t="s">
        <v>78</v>
      </c>
      <c r="V133" s="29"/>
      <c r="W133" s="30">
        <f aca="true" t="shared" si="25" ref="W133:AC133">+W92+W73+W53+W48+W119+W104+W59+W60</f>
        <v>0</v>
      </c>
      <c r="X133" s="30">
        <f t="shared" si="25"/>
        <v>0</v>
      </c>
      <c r="Y133" s="30">
        <f t="shared" si="25"/>
        <v>0</v>
      </c>
      <c r="Z133" s="30">
        <f t="shared" si="25"/>
        <v>0</v>
      </c>
      <c r="AA133" s="30">
        <f t="shared" si="25"/>
        <v>0</v>
      </c>
      <c r="AB133" s="30">
        <f t="shared" si="25"/>
        <v>0</v>
      </c>
      <c r="AC133" s="31">
        <f t="shared" si="25"/>
        <v>0</v>
      </c>
    </row>
    <row r="134" spans="1:29" ht="15.75" thickBot="1">
      <c r="A134" s="2"/>
      <c r="C134" s="120"/>
      <c r="D134" s="34"/>
      <c r="E134" s="28"/>
      <c r="F134" s="29"/>
      <c r="G134" s="30"/>
      <c r="H134" s="30"/>
      <c r="I134" s="30"/>
      <c r="J134" s="30"/>
      <c r="K134" s="30"/>
      <c r="L134" s="30"/>
      <c r="M134" s="31"/>
      <c r="S134" s="120"/>
      <c r="T134" s="34"/>
      <c r="U134" s="28"/>
      <c r="V134" s="29"/>
      <c r="W134" s="30"/>
      <c r="X134" s="30"/>
      <c r="Y134" s="30"/>
      <c r="Z134" s="30"/>
      <c r="AA134" s="30"/>
      <c r="AB134" s="30"/>
      <c r="AC134" s="31"/>
    </row>
    <row r="135" spans="1:29" ht="15.75" thickTop="1">
      <c r="A135" s="2"/>
      <c r="C135" s="120" t="s">
        <v>105</v>
      </c>
      <c r="D135" s="34"/>
      <c r="E135" s="28" t="s">
        <v>15</v>
      </c>
      <c r="F135" s="26"/>
      <c r="G135" s="32">
        <f aca="true" t="shared" si="26" ref="G135:M135">SUM(G130:G133)</f>
        <v>0</v>
      </c>
      <c r="H135" s="32">
        <f t="shared" si="26"/>
        <v>0</v>
      </c>
      <c r="I135" s="32">
        <f t="shared" si="26"/>
        <v>0</v>
      </c>
      <c r="J135" s="32">
        <f t="shared" si="26"/>
        <v>0</v>
      </c>
      <c r="K135" s="32">
        <f t="shared" si="26"/>
        <v>0</v>
      </c>
      <c r="L135" s="32">
        <f t="shared" si="26"/>
        <v>0</v>
      </c>
      <c r="M135" s="33">
        <f t="shared" si="26"/>
        <v>0</v>
      </c>
      <c r="S135" s="120" t="s">
        <v>105</v>
      </c>
      <c r="T135" s="34"/>
      <c r="U135" s="28" t="s">
        <v>15</v>
      </c>
      <c r="V135" s="26"/>
      <c r="W135" s="32">
        <f aca="true" t="shared" si="27" ref="W135:AC135">SUM(W130:W133)</f>
        <v>0</v>
      </c>
      <c r="X135" s="32">
        <f t="shared" si="27"/>
        <v>0</v>
      </c>
      <c r="Y135" s="32">
        <f t="shared" si="27"/>
        <v>0</v>
      </c>
      <c r="Z135" s="32">
        <f t="shared" si="27"/>
        <v>0</v>
      </c>
      <c r="AA135" s="32">
        <f t="shared" si="27"/>
        <v>0</v>
      </c>
      <c r="AB135" s="32">
        <f t="shared" si="27"/>
        <v>0</v>
      </c>
      <c r="AC135" s="33">
        <f t="shared" si="27"/>
        <v>0</v>
      </c>
    </row>
    <row r="136" spans="1:29" ht="15">
      <c r="A136" s="2"/>
      <c r="C136" s="27"/>
      <c r="D136" s="34"/>
      <c r="E136" s="34"/>
      <c r="F136" s="29"/>
      <c r="G136" s="30"/>
      <c r="H136" s="30"/>
      <c r="I136" s="30"/>
      <c r="J136" s="30"/>
      <c r="K136" s="30"/>
      <c r="L136" s="30"/>
      <c r="M136" s="31"/>
      <c r="S136" s="27"/>
      <c r="T136" s="34"/>
      <c r="U136" s="34"/>
      <c r="V136" s="29"/>
      <c r="W136" s="30"/>
      <c r="X136" s="30"/>
      <c r="Y136" s="30"/>
      <c r="Z136" s="30"/>
      <c r="AA136" s="30"/>
      <c r="AB136" s="30"/>
      <c r="AC136" s="31"/>
    </row>
    <row r="137" spans="1:29" ht="15">
      <c r="A137" s="2"/>
      <c r="C137" s="27"/>
      <c r="D137" s="34"/>
      <c r="E137" s="34" t="s">
        <v>19</v>
      </c>
      <c r="F137" s="29"/>
      <c r="G137" s="30"/>
      <c r="H137" s="30"/>
      <c r="I137" s="30"/>
      <c r="J137" s="30"/>
      <c r="K137" s="30"/>
      <c r="L137" s="30"/>
      <c r="M137" s="31"/>
      <c r="S137" s="27"/>
      <c r="T137" s="34"/>
      <c r="U137" s="34" t="s">
        <v>19</v>
      </c>
      <c r="V137" s="29"/>
      <c r="W137" s="30"/>
      <c r="X137" s="30"/>
      <c r="Y137" s="30"/>
      <c r="Z137" s="30"/>
      <c r="AA137" s="30"/>
      <c r="AB137" s="30"/>
      <c r="AC137" s="31"/>
    </row>
    <row r="138" spans="1:29" ht="15">
      <c r="A138" s="2"/>
      <c r="C138" s="27"/>
      <c r="D138" s="34"/>
      <c r="E138" s="59" t="s">
        <v>16</v>
      </c>
      <c r="F138" s="29"/>
      <c r="G138" s="35">
        <f aca="true" t="shared" si="28" ref="G138:M138">IF(G130=0,0,G130/G$135)</f>
        <v>0</v>
      </c>
      <c r="H138" s="35">
        <f t="shared" si="28"/>
        <v>0</v>
      </c>
      <c r="I138" s="35">
        <f t="shared" si="28"/>
        <v>0</v>
      </c>
      <c r="J138" s="35">
        <f t="shared" si="28"/>
        <v>0</v>
      </c>
      <c r="K138" s="35">
        <f t="shared" si="28"/>
        <v>0</v>
      </c>
      <c r="L138" s="35">
        <f t="shared" si="28"/>
        <v>0</v>
      </c>
      <c r="M138" s="36">
        <f t="shared" si="28"/>
        <v>0</v>
      </c>
      <c r="S138" s="27"/>
      <c r="T138" s="34"/>
      <c r="U138" s="59" t="s">
        <v>16</v>
      </c>
      <c r="V138" s="29"/>
      <c r="W138" s="35">
        <f aca="true" t="shared" si="29" ref="W138:AC138">IF(W130=0,0,W130/W$135)</f>
        <v>0</v>
      </c>
      <c r="X138" s="35">
        <f t="shared" si="29"/>
        <v>0</v>
      </c>
      <c r="Y138" s="35">
        <f t="shared" si="29"/>
        <v>0</v>
      </c>
      <c r="Z138" s="35">
        <f t="shared" si="29"/>
        <v>0</v>
      </c>
      <c r="AA138" s="35">
        <f t="shared" si="29"/>
        <v>0</v>
      </c>
      <c r="AB138" s="35">
        <f t="shared" si="29"/>
        <v>0</v>
      </c>
      <c r="AC138" s="36">
        <f t="shared" si="29"/>
        <v>0</v>
      </c>
    </row>
    <row r="139" spans="1:29" ht="15">
      <c r="A139" s="2"/>
      <c r="C139" s="27"/>
      <c r="D139" s="34"/>
      <c r="E139" s="59" t="s">
        <v>17</v>
      </c>
      <c r="F139" s="29"/>
      <c r="G139" s="35">
        <f aca="true" t="shared" si="30" ref="G139:M140">IF(G132=0,0,G132/G$135)</f>
        <v>0</v>
      </c>
      <c r="H139" s="35">
        <f t="shared" si="30"/>
        <v>0</v>
      </c>
      <c r="I139" s="35">
        <f t="shared" si="30"/>
        <v>0</v>
      </c>
      <c r="J139" s="35">
        <f t="shared" si="30"/>
        <v>0</v>
      </c>
      <c r="K139" s="35">
        <f t="shared" si="30"/>
        <v>0</v>
      </c>
      <c r="L139" s="35">
        <f t="shared" si="30"/>
        <v>0</v>
      </c>
      <c r="M139" s="36">
        <f t="shared" si="30"/>
        <v>0</v>
      </c>
      <c r="S139" s="27"/>
      <c r="T139" s="34"/>
      <c r="U139" s="59" t="s">
        <v>17</v>
      </c>
      <c r="V139" s="29"/>
      <c r="W139" s="35">
        <f aca="true" t="shared" si="31" ref="W139:AC139">IF(W132=0,0,W132/W$135)</f>
        <v>0</v>
      </c>
      <c r="X139" s="35">
        <f t="shared" si="31"/>
        <v>0</v>
      </c>
      <c r="Y139" s="35">
        <f t="shared" si="31"/>
        <v>0</v>
      </c>
      <c r="Z139" s="35">
        <f t="shared" si="31"/>
        <v>0</v>
      </c>
      <c r="AA139" s="35">
        <f t="shared" si="31"/>
        <v>0</v>
      </c>
      <c r="AB139" s="35">
        <f t="shared" si="31"/>
        <v>0</v>
      </c>
      <c r="AC139" s="36">
        <f t="shared" si="31"/>
        <v>0</v>
      </c>
    </row>
    <row r="140" spans="1:29" ht="15.75" thickBot="1">
      <c r="A140" s="2"/>
      <c r="C140" s="37"/>
      <c r="D140" s="72"/>
      <c r="E140" s="60" t="s">
        <v>18</v>
      </c>
      <c r="F140" s="38"/>
      <c r="G140" s="39">
        <f t="shared" si="30"/>
        <v>0</v>
      </c>
      <c r="H140" s="39">
        <f t="shared" si="30"/>
        <v>0</v>
      </c>
      <c r="I140" s="39">
        <f t="shared" si="30"/>
        <v>0</v>
      </c>
      <c r="J140" s="39">
        <f t="shared" si="30"/>
        <v>0</v>
      </c>
      <c r="K140" s="39">
        <f t="shared" si="30"/>
        <v>0</v>
      </c>
      <c r="L140" s="39">
        <f t="shared" si="30"/>
        <v>0</v>
      </c>
      <c r="M140" s="40">
        <f t="shared" si="30"/>
        <v>0</v>
      </c>
      <c r="S140" s="37"/>
      <c r="T140" s="72"/>
      <c r="U140" s="60" t="s">
        <v>18</v>
      </c>
      <c r="V140" s="38"/>
      <c r="W140" s="39">
        <f aca="true" t="shared" si="32" ref="W140:AC140">IF(W133=0,0,W133/W$135)</f>
        <v>0</v>
      </c>
      <c r="X140" s="39">
        <f t="shared" si="32"/>
        <v>0</v>
      </c>
      <c r="Y140" s="39">
        <f t="shared" si="32"/>
        <v>0</v>
      </c>
      <c r="Z140" s="39">
        <f t="shared" si="32"/>
        <v>0</v>
      </c>
      <c r="AA140" s="39">
        <f t="shared" si="32"/>
        <v>0</v>
      </c>
      <c r="AB140" s="39">
        <f t="shared" si="32"/>
        <v>0</v>
      </c>
      <c r="AC140" s="40">
        <f t="shared" si="32"/>
        <v>0</v>
      </c>
    </row>
    <row r="141" spans="1:13" ht="12.75">
      <c r="A141" s="2"/>
      <c r="C141" s="1"/>
      <c r="D141" s="1"/>
      <c r="E141" s="1"/>
      <c r="F141" s="5"/>
      <c r="G141" s="4"/>
      <c r="H141" s="4"/>
      <c r="I141" s="4"/>
      <c r="J141" s="4"/>
      <c r="K141" s="4"/>
      <c r="L141" s="4"/>
      <c r="M141" s="4"/>
    </row>
    <row r="142" spans="1:13" ht="12.75">
      <c r="A142" s="2"/>
      <c r="C142" s="1"/>
      <c r="D142" s="1"/>
      <c r="E142" s="1"/>
      <c r="F142" s="5"/>
      <c r="G142" s="4"/>
      <c r="H142" s="4"/>
      <c r="I142" s="4"/>
      <c r="J142" s="4"/>
      <c r="K142" s="4"/>
      <c r="L142" s="4"/>
      <c r="M142" s="4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</sheetData>
  <sheetProtection/>
  <mergeCells count="16">
    <mergeCell ref="C9:D9"/>
    <mergeCell ref="F5:N5"/>
    <mergeCell ref="F6:N6"/>
    <mergeCell ref="F7:N7"/>
    <mergeCell ref="F8:N8"/>
    <mergeCell ref="F9:N9"/>
    <mergeCell ref="AC127:AC128"/>
    <mergeCell ref="Y127:Y128"/>
    <mergeCell ref="Z127:Z128"/>
    <mergeCell ref="AA127:AA128"/>
    <mergeCell ref="AB127:AB128"/>
    <mergeCell ref="I127:I128"/>
    <mergeCell ref="M127:M128"/>
    <mergeCell ref="L127:L128"/>
    <mergeCell ref="K127:K128"/>
    <mergeCell ref="J127:J128"/>
  </mergeCells>
  <printOptions/>
  <pageMargins left="0.17" right="0.16" top="0.61" bottom="0.61" header="0.2" footer="0.65"/>
  <pageSetup horizontalDpi="300" verticalDpi="300" orientation="landscape" scale="55" r:id="rId3"/>
  <rowBreaks count="2" manualBreakCount="2">
    <brk id="61" max="255" man="1"/>
    <brk id="120" max="2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Treppler</dc:creator>
  <cp:keywords/>
  <dc:description/>
  <cp:lastModifiedBy>HP Authorized Customer</cp:lastModifiedBy>
  <cp:lastPrinted>2005-10-26T19:41:40Z</cp:lastPrinted>
  <dcterms:created xsi:type="dcterms:W3CDTF">2005-02-11T22:07:18Z</dcterms:created>
  <dcterms:modified xsi:type="dcterms:W3CDTF">2007-07-20T20:57:14Z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1499134496</vt:i4>
  </property>
  <property fmtid="{D5CDD505-2E9C-101B-9397-08002B2CF9AE}" pid="3" name="_EmailSubject">
    <vt:lpwstr>FROM GARY: Edited PCCA</vt:lpwstr>
  </property>
  <property fmtid="{D5CDD505-2E9C-101B-9397-08002B2CF9AE}" pid="4" name="_AuthorEmail">
    <vt:lpwstr>treppler@swbell.net</vt:lpwstr>
  </property>
  <property fmtid="{D5CDD505-2E9C-101B-9397-08002B2CF9AE}" pid="5" name="_AuthorEmailDisplayName">
    <vt:lpwstr>Marc Treppler</vt:lpwstr>
  </property>
  <property fmtid="{D5CDD505-2E9C-101B-9397-08002B2CF9AE}" pid="6" name="_PreviousAdHocReviewCycleID">
    <vt:i4>641801657</vt:i4>
  </property>
  <property fmtid="{D5CDD505-2E9C-101B-9397-08002B2CF9AE}" pid="7" name="_ReviewingToolsShownOnce">
    <vt:lpwstr/>
  </property>
</Properties>
</file>